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O:\Pracownicy\kalinowski.jacek\Narzedzia\Do publikacji\Polski Ład 2.0\"/>
    </mc:Choice>
  </mc:AlternateContent>
  <xr:revisionPtr revIDLastSave="0" documentId="13_ncr:1_{144FDED4-1A6D-4584-AE24-372FB5FC4544}" xr6:coauthVersionLast="47" xr6:coauthVersionMax="47" xr10:uidLastSave="{00000000-0000-0000-0000-000000000000}"/>
  <workbookProtection workbookAlgorithmName="SHA-512" workbookHashValue="raJ8Jxd3QnY/AvvxYnI0MB+QT1ntXABNWbTW9gv8kJJxjA8bC+Uf5pg5dsmSF/CznzwAXn0f677Mrcj0KykExg==" workbookSaltValue="+Mp8xllwmJiA7C6ksO4eWw==" workbookSpinCount="100000" lockStructure="1"/>
  <bookViews>
    <workbookView xWindow="-108" yWindow="-108" windowWidth="23256" windowHeight="12576" xr2:uid="{00000000-000D-0000-FFFF-FFFF00000000}"/>
  </bookViews>
  <sheets>
    <sheet name="Zasiłek Macierzyński" sheetId="1" r:id="rId1"/>
    <sheet name="Kalkulator Okresów" sheetId="3" r:id="rId2"/>
    <sheet name="Wynagrodzenie za część m-c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2" l="1"/>
  <c r="B16" i="1" l="1"/>
  <c r="E16" i="1"/>
  <c r="B17" i="1"/>
  <c r="E17" i="1"/>
  <c r="B18" i="1"/>
  <c r="E18" i="1"/>
  <c r="E21" i="1"/>
  <c r="E29" i="1"/>
  <c r="B32" i="1"/>
  <c r="E32" i="1"/>
  <c r="B33" i="1"/>
  <c r="E33" i="1"/>
  <c r="B34" i="1"/>
  <c r="E34" i="1"/>
  <c r="B35" i="1"/>
  <c r="E35" i="1"/>
  <c r="B36" i="1"/>
  <c r="E36" i="1"/>
  <c r="B14" i="3"/>
  <c r="B10" i="3"/>
  <c r="A10" i="3"/>
  <c r="B37" i="1" l="1"/>
  <c r="B39" i="1" s="1"/>
  <c r="E37" i="1"/>
  <c r="E39" i="1" s="1"/>
  <c r="E19" i="1"/>
  <c r="B19" i="1"/>
  <c r="B20" i="1" s="1"/>
  <c r="C10" i="3"/>
  <c r="A14" i="3" s="1"/>
  <c r="C14" i="3" s="1"/>
  <c r="E38" i="1" l="1"/>
  <c r="B38" i="1"/>
  <c r="B22" i="1"/>
  <c r="B24" i="1" s="1"/>
  <c r="E22" i="1"/>
  <c r="E24" i="1" s="1"/>
  <c r="E20" i="1"/>
  <c r="E25" i="1" s="1"/>
  <c r="B27" i="1"/>
  <c r="B28" i="1" s="1"/>
  <c r="B25" i="1"/>
  <c r="B26" i="1" s="1"/>
  <c r="B30" i="1" s="1"/>
  <c r="E27" i="1" l="1"/>
  <c r="E28" i="1" s="1"/>
  <c r="E26" i="1"/>
  <c r="E30" i="1" s="1"/>
  <c r="B31" i="1"/>
  <c r="E31" i="1" l="1"/>
  <c r="C6" i="2"/>
  <c r="C8" i="2" s="1"/>
  <c r="C9" i="2" s="1"/>
  <c r="E61" i="1" l="1"/>
  <c r="B61" i="1"/>
  <c r="E60" i="1"/>
  <c r="B60" i="1"/>
  <c r="E59" i="1"/>
  <c r="B59" i="1"/>
  <c r="E58" i="1"/>
  <c r="B58" i="1"/>
  <c r="E57" i="1"/>
  <c r="B57" i="1"/>
  <c r="E54" i="1"/>
  <c r="B53" i="1"/>
  <c r="E49" i="1"/>
  <c r="E46" i="1"/>
  <c r="B46" i="1"/>
  <c r="E45" i="1"/>
  <c r="B45" i="1"/>
  <c r="E44" i="1"/>
  <c r="B44" i="1"/>
  <c r="B62" i="1" l="1"/>
  <c r="B64" i="1" s="1"/>
  <c r="E62" i="1"/>
  <c r="E64" i="1" s="1"/>
  <c r="B47" i="1"/>
  <c r="E47" i="1"/>
  <c r="B50" i="1" l="1"/>
  <c r="B52" i="1" s="1"/>
  <c r="B55" i="1" s="1"/>
  <c r="B56" i="1" s="1"/>
  <c r="E50" i="1"/>
  <c r="E52" i="1" s="1"/>
  <c r="E55" i="1" s="1"/>
  <c r="E56" i="1" s="1"/>
  <c r="B63" i="1"/>
  <c r="E63" i="1"/>
  <c r="E5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Kalinowski Jacek</author>
  </authors>
  <commentList>
    <comment ref="A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
Liczba dzieci urodzonych podczas jednego porodu lub przyjętych jednocześnie na wychowanie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<sst xmlns="http://schemas.openxmlformats.org/spreadsheetml/2006/main" count="145" uniqueCount="69">
  <si>
    <t>Emerytalna</t>
  </si>
  <si>
    <t>Rentowa</t>
  </si>
  <si>
    <t>Chorobowa</t>
  </si>
  <si>
    <t>Wypadkowa</t>
  </si>
  <si>
    <t>Zdrowotna pobrana</t>
  </si>
  <si>
    <t>FP</t>
  </si>
  <si>
    <t>FGŚP</t>
  </si>
  <si>
    <t>Kwota wolna</t>
  </si>
  <si>
    <t>KUP zwykłe</t>
  </si>
  <si>
    <t>KUP zwiększone</t>
  </si>
  <si>
    <t>Rentowa pracodawcy</t>
  </si>
  <si>
    <t>Emerytalna pracodawcy</t>
  </si>
  <si>
    <t>* w pole brutto należy wstawić kwotę wynagrodzenia - pozostałe zobowiązania wyliczą się</t>
  </si>
  <si>
    <t>WARIANT 1:   WYNAGRODZENIE CHOROBOWE</t>
  </si>
  <si>
    <t>brutto</t>
  </si>
  <si>
    <t>emer.</t>
  </si>
  <si>
    <t>rent.</t>
  </si>
  <si>
    <t>chor.</t>
  </si>
  <si>
    <t>suma skł.pracownik (13,71%)</t>
  </si>
  <si>
    <t>suma skł.pracownik (18,71%)</t>
  </si>
  <si>
    <t xml:space="preserve">podst. zdrow. </t>
  </si>
  <si>
    <t>kup</t>
  </si>
  <si>
    <t>podst.opod.</t>
  </si>
  <si>
    <t>% podatku</t>
  </si>
  <si>
    <t>podatek naliczony</t>
  </si>
  <si>
    <t>zdrow.odliczo.wylicz</t>
  </si>
  <si>
    <t>zdrow. odl. od podatku</t>
  </si>
  <si>
    <t>zdrowo.wyliczenie</t>
  </si>
  <si>
    <t>ubez. Zdrowotne</t>
  </si>
  <si>
    <t>ulga</t>
  </si>
  <si>
    <t>pdof US</t>
  </si>
  <si>
    <t>netto</t>
  </si>
  <si>
    <t>wypadkowe</t>
  </si>
  <si>
    <t>suma składek pracodawca</t>
  </si>
  <si>
    <t>składki ZUS razem</t>
  </si>
  <si>
    <t>cały koszt wynagrodzenia</t>
  </si>
  <si>
    <t>Stawka wynagrodzenia (miesięczna)</t>
  </si>
  <si>
    <t>Styczeń</t>
  </si>
  <si>
    <t>Norma czasu pracy</t>
  </si>
  <si>
    <t>Rok</t>
  </si>
  <si>
    <t>Luty</t>
  </si>
  <si>
    <t>Miesiąc</t>
  </si>
  <si>
    <t>Marzec</t>
  </si>
  <si>
    <t>Godziny</t>
  </si>
  <si>
    <t>Kwiecień</t>
  </si>
  <si>
    <t>Stawka za godzinę</t>
  </si>
  <si>
    <t>Maj</t>
  </si>
  <si>
    <t>Liczba godzin nieprzepracowanych</t>
  </si>
  <si>
    <t>Czerwiec</t>
  </si>
  <si>
    <t>Pomniejszenie</t>
  </si>
  <si>
    <t>Lipiec</t>
  </si>
  <si>
    <t>Stawka za przepracowaną część miesiąca</t>
  </si>
  <si>
    <t>Sierpień</t>
  </si>
  <si>
    <t>Wrzesień</t>
  </si>
  <si>
    <t>Październik</t>
  </si>
  <si>
    <t>Listopad</t>
  </si>
  <si>
    <t>Grudzień</t>
  </si>
  <si>
    <t>Liczba urodzonych dzieci</t>
  </si>
  <si>
    <t>Data porodu</t>
  </si>
  <si>
    <t>Urlop macierzyński</t>
  </si>
  <si>
    <t>Data poczatkowa</t>
  </si>
  <si>
    <t>Ilość tygodni</t>
  </si>
  <si>
    <t>Ostatni dzień okresu</t>
  </si>
  <si>
    <t>Urlop rodzicielski</t>
  </si>
  <si>
    <t>WARIANT 1:   ZASIŁEK MACIERZYŃSKI/RODZICIELSKI</t>
  </si>
  <si>
    <t>KALKULATOR OKRESÓW URLOPU MACIERZYŃSKIEGO I RODZICIELSKIEGO</t>
  </si>
  <si>
    <t>Ania Kowalska na urlopie macierzyńskim</t>
  </si>
  <si>
    <t>Obowiązkowe obciążenia :</t>
  </si>
  <si>
    <t>Kalkulator wynagrodzeń dla pracodawcy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</si>
</sst>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b/>
      <sz val="10"/>
      <color indexed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20"/>
      <color rgb="FF4F2D7F"/>
      <name val="Arial Black"/>
      <family val="2"/>
      <charset val="238"/>
    </font>
    <font>
      <b/>
      <sz val="18"/>
      <color rgb="FF4F2D7F"/>
      <name val="Arial"/>
      <family val="2"/>
      <charset val="238"/>
    </font>
    <font>
      <sz val="9"/>
      <color rgb="FFFF7D1E"/>
      <name val="Arial Black"/>
      <family val="2"/>
      <charset val="238"/>
    </font>
    <font>
      <b/>
      <sz val="12"/>
      <color rgb="FF4F2D7F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E9E5D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4F2D7F"/>
      </top>
      <bottom/>
      <diagonal/>
    </border>
    <border>
      <left/>
      <right/>
      <top/>
      <bottom style="medium">
        <color rgb="FF4F2D7F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Protection="1"/>
    <xf numFmtId="164" fontId="0" fillId="0" borderId="0" xfId="0" applyNumberFormat="1" applyProtection="1"/>
    <xf numFmtId="4" fontId="0" fillId="0" borderId="0" xfId="0" applyNumberFormat="1" applyProtection="1"/>
    <xf numFmtId="0" fontId="0" fillId="0" borderId="0" xfId="0" applyFill="1" applyProtection="1"/>
    <xf numFmtId="164" fontId="0" fillId="2" borderId="0" xfId="0" applyNumberFormat="1" applyFill="1" applyProtection="1"/>
    <xf numFmtId="164" fontId="0" fillId="0" borderId="0" xfId="0" applyNumberFormat="1" applyFill="1" applyBorder="1" applyProtection="1"/>
    <xf numFmtId="0" fontId="0" fillId="0" borderId="0" xfId="0" applyFill="1" applyBorder="1" applyProtection="1"/>
    <xf numFmtId="49" fontId="2" fillId="2" borderId="0" xfId="0" applyNumberFormat="1" applyFont="1" applyFill="1" applyProtection="1"/>
    <xf numFmtId="4" fontId="2" fillId="0" borderId="0" xfId="0" applyNumberFormat="1" applyFont="1" applyFill="1" applyBorder="1" applyProtection="1">
      <protection locked="0"/>
    </xf>
    <xf numFmtId="49" fontId="2" fillId="0" borderId="0" xfId="0" applyNumberFormat="1" applyFont="1" applyFill="1" applyBorder="1" applyProtection="1"/>
    <xf numFmtId="49" fontId="0" fillId="2" borderId="0" xfId="0" applyNumberFormat="1" applyFill="1" applyAlignment="1" applyProtection="1">
      <alignment horizontal="left" vertical="center" wrapText="1"/>
    </xf>
    <xf numFmtId="4" fontId="0" fillId="0" borderId="0" xfId="0" applyNumberFormat="1" applyFill="1" applyBorder="1" applyAlignment="1" applyProtection="1">
      <alignment horizontal="right" vertical="center" wrapText="1"/>
    </xf>
    <xf numFmtId="49" fontId="0" fillId="0" borderId="0" xfId="0" applyNumberFormat="1" applyFill="1" applyBorder="1" applyAlignment="1" applyProtection="1">
      <alignment horizontal="left" vertical="center" wrapText="1"/>
    </xf>
    <xf numFmtId="49" fontId="0" fillId="2" borderId="0" xfId="0" applyNumberFormat="1" applyFill="1" applyProtection="1"/>
    <xf numFmtId="4" fontId="0" fillId="0" borderId="0" xfId="0" applyNumberFormat="1" applyFill="1" applyBorder="1" applyProtection="1"/>
    <xf numFmtId="49" fontId="0" fillId="0" borderId="0" xfId="0" applyNumberFormat="1" applyFill="1" applyBorder="1" applyProtection="1"/>
    <xf numFmtId="49" fontId="0" fillId="2" borderId="0" xfId="0" applyNumberFormat="1" applyFill="1" applyAlignment="1" applyProtection="1">
      <alignment vertical="center"/>
    </xf>
    <xf numFmtId="4" fontId="0" fillId="0" borderId="0" xfId="0" applyNumberFormat="1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9" fontId="2" fillId="0" borderId="0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Border="1" applyProtection="1"/>
    <xf numFmtId="49" fontId="3" fillId="2" borderId="0" xfId="0" applyNumberFormat="1" applyFont="1" applyFill="1" applyProtection="1"/>
    <xf numFmtId="49" fontId="3" fillId="0" borderId="0" xfId="0" applyNumberFormat="1" applyFont="1" applyFill="1" applyBorder="1" applyProtection="1"/>
    <xf numFmtId="2" fontId="0" fillId="0" borderId="0" xfId="0" applyNumberFormat="1" applyProtection="1"/>
    <xf numFmtId="2" fontId="0" fillId="2" borderId="0" xfId="0" applyNumberFormat="1" applyFill="1" applyProtection="1"/>
    <xf numFmtId="0" fontId="0" fillId="0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Protection="1"/>
    <xf numFmtId="0" fontId="4" fillId="0" borderId="0" xfId="0" applyFont="1" applyBorder="1"/>
    <xf numFmtId="4" fontId="4" fillId="0" borderId="0" xfId="0" applyNumberFormat="1" applyFont="1" applyBorder="1" applyProtection="1"/>
    <xf numFmtId="0" fontId="4" fillId="0" borderId="0" xfId="0" applyFont="1" applyBorder="1" applyProtection="1"/>
    <xf numFmtId="164" fontId="4" fillId="0" borderId="0" xfId="0" applyNumberFormat="1" applyFont="1" applyBorder="1" applyProtection="1"/>
    <xf numFmtId="0" fontId="6" fillId="0" borderId="0" xfId="0" applyFont="1" applyBorder="1"/>
    <xf numFmtId="4" fontId="0" fillId="0" borderId="0" xfId="0" applyNumberFormat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49" fontId="6" fillId="3" borderId="0" xfId="0" applyNumberFormat="1" applyFont="1" applyFill="1" applyBorder="1" applyAlignment="1" applyProtection="1">
      <alignment wrapText="1"/>
    </xf>
    <xf numFmtId="10" fontId="4" fillId="3" borderId="0" xfId="0" applyNumberFormat="1" applyFont="1" applyFill="1" applyBorder="1" applyProtection="1"/>
    <xf numFmtId="4" fontId="4" fillId="3" borderId="0" xfId="0" applyNumberFormat="1" applyFont="1" applyFill="1" applyBorder="1" applyProtection="1"/>
    <xf numFmtId="4" fontId="12" fillId="0" borderId="0" xfId="0" applyNumberFormat="1" applyFont="1" applyBorder="1" applyProtection="1"/>
    <xf numFmtId="4" fontId="1" fillId="0" borderId="0" xfId="0" applyNumberFormat="1" applyFont="1" applyFill="1" applyAlignment="1" applyProtection="1">
      <alignment horizontal="left"/>
    </xf>
    <xf numFmtId="4" fontId="1" fillId="3" borderId="0" xfId="0" applyNumberFormat="1" applyFont="1" applyFill="1" applyAlignment="1" applyProtection="1">
      <alignment horizontal="left"/>
    </xf>
    <xf numFmtId="4" fontId="0" fillId="3" borderId="0" xfId="0" applyNumberFormat="1" applyFill="1" applyProtection="1"/>
    <xf numFmtId="164" fontId="0" fillId="3" borderId="0" xfId="0" applyNumberFormat="1" applyFill="1" applyProtection="1"/>
    <xf numFmtId="49" fontId="0" fillId="3" borderId="0" xfId="0" applyNumberFormat="1" applyFill="1" applyAlignment="1" applyProtection="1">
      <alignment horizontal="left" vertical="center" wrapText="1"/>
    </xf>
    <xf numFmtId="164" fontId="0" fillId="3" borderId="0" xfId="0" applyNumberFormat="1" applyFill="1" applyAlignment="1" applyProtection="1">
      <alignment horizontal="left" vertical="center" wrapText="1"/>
    </xf>
    <xf numFmtId="164" fontId="0" fillId="3" borderId="0" xfId="0" applyNumberFormat="1" applyFill="1" applyAlignment="1" applyProtection="1">
      <alignment horizontal="center" vertical="center" wrapText="1"/>
    </xf>
    <xf numFmtId="49" fontId="0" fillId="3" borderId="0" xfId="0" applyNumberFormat="1" applyFill="1" applyProtection="1"/>
    <xf numFmtId="49" fontId="0" fillId="3" borderId="0" xfId="0" applyNumberFormat="1" applyFill="1" applyAlignment="1" applyProtection="1">
      <alignment vertical="center"/>
    </xf>
    <xf numFmtId="164" fontId="0" fillId="3" borderId="0" xfId="0" applyNumberFormat="1" applyFill="1" applyAlignment="1" applyProtection="1">
      <alignment vertical="center"/>
    </xf>
    <xf numFmtId="49" fontId="2" fillId="3" borderId="0" xfId="0" applyNumberFormat="1" applyFont="1" applyFill="1" applyAlignment="1" applyProtection="1">
      <alignment vertical="center"/>
    </xf>
    <xf numFmtId="164" fontId="2" fillId="3" borderId="0" xfId="0" applyNumberFormat="1" applyFont="1" applyFill="1" applyAlignment="1" applyProtection="1">
      <alignment vertical="center"/>
    </xf>
    <xf numFmtId="164" fontId="2" fillId="3" borderId="0" xfId="0" applyNumberFormat="1" applyFont="1" applyFill="1" applyProtection="1"/>
    <xf numFmtId="164" fontId="0" fillId="3" borderId="2" xfId="0" applyNumberFormat="1" applyFill="1" applyBorder="1" applyProtection="1"/>
    <xf numFmtId="2" fontId="0" fillId="3" borderId="0" xfId="0" applyNumberFormat="1" applyFill="1" applyProtection="1"/>
    <xf numFmtId="4" fontId="16" fillId="3" borderId="0" xfId="0" applyNumberFormat="1" applyFont="1" applyFill="1" applyAlignment="1" applyProtection="1">
      <alignment vertical="center"/>
    </xf>
    <xf numFmtId="4" fontId="16" fillId="3" borderId="0" xfId="0" applyNumberFormat="1" applyFont="1" applyFill="1" applyAlignment="1" applyProtection="1">
      <alignment vertical="center"/>
      <protection locked="0"/>
    </xf>
    <xf numFmtId="9" fontId="15" fillId="3" borderId="0" xfId="0" applyNumberFormat="1" applyFont="1" applyFill="1" applyAlignment="1" applyProtection="1">
      <alignment vertical="center"/>
    </xf>
    <xf numFmtId="49" fontId="15" fillId="3" borderId="0" xfId="0" applyNumberFormat="1" applyFont="1" applyFill="1" applyProtection="1"/>
    <xf numFmtId="164" fontId="16" fillId="3" borderId="0" xfId="0" applyNumberFormat="1" applyFont="1" applyFill="1" applyProtection="1"/>
    <xf numFmtId="49" fontId="16" fillId="3" borderId="0" xfId="0" applyNumberFormat="1" applyFont="1" applyFill="1" applyAlignment="1" applyProtection="1">
      <alignment horizontal="left" vertical="center" wrapText="1"/>
    </xf>
    <xf numFmtId="164" fontId="16" fillId="3" borderId="0" xfId="0" applyNumberFormat="1" applyFont="1" applyFill="1" applyAlignment="1" applyProtection="1">
      <alignment horizontal="left" vertical="center" wrapText="1"/>
    </xf>
    <xf numFmtId="49" fontId="16" fillId="3" borderId="0" xfId="0" applyNumberFormat="1" applyFont="1" applyFill="1" applyProtection="1"/>
    <xf numFmtId="49" fontId="16" fillId="3" borderId="0" xfId="0" applyNumberFormat="1" applyFont="1" applyFill="1" applyAlignment="1" applyProtection="1">
      <alignment vertical="center"/>
    </xf>
    <xf numFmtId="164" fontId="16" fillId="3" borderId="0" xfId="0" applyNumberFormat="1" applyFont="1" applyFill="1" applyAlignment="1" applyProtection="1">
      <alignment vertical="center"/>
    </xf>
    <xf numFmtId="49" fontId="15" fillId="3" borderId="0" xfId="0" applyNumberFormat="1" applyFont="1" applyFill="1" applyAlignment="1" applyProtection="1">
      <alignment vertical="center"/>
    </xf>
    <xf numFmtId="164" fontId="15" fillId="3" borderId="0" xfId="0" applyNumberFormat="1" applyFont="1" applyFill="1" applyAlignment="1" applyProtection="1">
      <alignment vertical="center"/>
    </xf>
    <xf numFmtId="49" fontId="15" fillId="3" borderId="2" xfId="0" applyNumberFormat="1" applyFont="1" applyFill="1" applyBorder="1" applyProtection="1"/>
    <xf numFmtId="164" fontId="16" fillId="3" borderId="2" xfId="0" applyNumberFormat="1" applyFont="1" applyFill="1" applyBorder="1" applyProtection="1"/>
    <xf numFmtId="49" fontId="15" fillId="3" borderId="0" xfId="0" applyNumberFormat="1" applyFont="1" applyFill="1" applyBorder="1" applyProtection="1"/>
    <xf numFmtId="49" fontId="16" fillId="3" borderId="0" xfId="0" applyNumberFormat="1" applyFont="1" applyFill="1" applyBorder="1" applyProtection="1"/>
    <xf numFmtId="49" fontId="16" fillId="3" borderId="3" xfId="0" applyNumberFormat="1" applyFont="1" applyFill="1" applyBorder="1" applyProtection="1"/>
    <xf numFmtId="164" fontId="0" fillId="3" borderId="3" xfId="0" applyNumberFormat="1" applyFill="1" applyBorder="1" applyProtection="1"/>
    <xf numFmtId="49" fontId="7" fillId="3" borderId="4" xfId="0" applyNumberFormat="1" applyFont="1" applyFill="1" applyBorder="1" applyAlignment="1" applyProtection="1">
      <alignment wrapText="1"/>
    </xf>
    <xf numFmtId="49" fontId="6" fillId="3" borderId="4" xfId="0" applyNumberFormat="1" applyFont="1" applyFill="1" applyBorder="1" applyAlignment="1" applyProtection="1">
      <alignment wrapText="1"/>
    </xf>
    <xf numFmtId="10" fontId="5" fillId="3" borderId="5" xfId="0" applyNumberFormat="1" applyFont="1" applyFill="1" applyBorder="1" applyProtection="1"/>
    <xf numFmtId="10" fontId="4" fillId="3" borderId="5" xfId="0" applyNumberFormat="1" applyFont="1" applyFill="1" applyBorder="1" applyProtection="1"/>
    <xf numFmtId="49" fontId="13" fillId="3" borderId="4" xfId="0" applyNumberFormat="1" applyFont="1" applyFill="1" applyBorder="1" applyAlignment="1" applyProtection="1">
      <alignment horizontal="center" vertical="center" wrapText="1"/>
    </xf>
    <xf numFmtId="10" fontId="14" fillId="3" borderId="5" xfId="0" applyNumberFormat="1" applyFont="1" applyFill="1" applyBorder="1" applyAlignment="1" applyProtection="1">
      <alignment horizontal="center" vertical="center"/>
    </xf>
    <xf numFmtId="4" fontId="15" fillId="0" borderId="1" xfId="0" applyNumberFormat="1" applyFont="1" applyFill="1" applyBorder="1" applyProtection="1">
      <protection locked="0"/>
    </xf>
    <xf numFmtId="2" fontId="0" fillId="3" borderId="0" xfId="1" applyNumberFormat="1" applyFont="1" applyFill="1" applyBorder="1" applyAlignment="1" applyProtection="1">
      <alignment horizontal="left"/>
    </xf>
    <xf numFmtId="49" fontId="13" fillId="3" borderId="0" xfId="0" applyNumberFormat="1" applyFont="1" applyFill="1" applyBorder="1" applyAlignment="1" applyProtection="1">
      <alignment horizontal="left" vertical="center" wrapText="1"/>
    </xf>
    <xf numFmtId="4" fontId="16" fillId="0" borderId="1" xfId="0" applyNumberFormat="1" applyFont="1" applyFill="1" applyBorder="1"/>
    <xf numFmtId="1" fontId="14" fillId="0" borderId="1" xfId="0" applyNumberFormat="1" applyFont="1" applyFill="1" applyBorder="1"/>
    <xf numFmtId="49" fontId="14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/>
    <xf numFmtId="4" fontId="0" fillId="3" borderId="0" xfId="0" applyNumberFormat="1" applyFill="1" applyAlignment="1" applyProtection="1">
      <alignment horizontal="right" vertical="center" wrapText="1"/>
      <protection hidden="1"/>
    </xf>
    <xf numFmtId="4" fontId="0" fillId="3" borderId="0" xfId="0" applyNumberFormat="1" applyFill="1" applyProtection="1">
      <protection hidden="1"/>
    </xf>
    <xf numFmtId="4" fontId="0" fillId="3" borderId="0" xfId="0" applyNumberFormat="1" applyFill="1" applyAlignment="1" applyProtection="1">
      <alignment vertical="center"/>
      <protection hidden="1"/>
    </xf>
    <xf numFmtId="4" fontId="2" fillId="3" borderId="0" xfId="0" applyNumberFormat="1" applyFont="1" applyFill="1" applyAlignment="1" applyProtection="1">
      <alignment vertical="center"/>
      <protection hidden="1"/>
    </xf>
    <xf numFmtId="4" fontId="16" fillId="3" borderId="0" xfId="0" applyNumberFormat="1" applyFont="1" applyFill="1" applyAlignment="1" applyProtection="1">
      <alignment vertical="center"/>
      <protection hidden="1"/>
    </xf>
    <xf numFmtId="4" fontId="16" fillId="3" borderId="0" xfId="0" applyNumberFormat="1" applyFont="1" applyFill="1" applyProtection="1">
      <protection hidden="1"/>
    </xf>
    <xf numFmtId="4" fontId="15" fillId="3" borderId="2" xfId="0" applyNumberFormat="1" applyFont="1" applyFill="1" applyBorder="1" applyProtection="1">
      <protection hidden="1"/>
    </xf>
    <xf numFmtId="4" fontId="15" fillId="3" borderId="0" xfId="0" applyNumberFormat="1" applyFont="1" applyFill="1" applyProtection="1">
      <protection hidden="1"/>
    </xf>
    <xf numFmtId="4" fontId="16" fillId="3" borderId="3" xfId="0" applyNumberFormat="1" applyFont="1" applyFill="1" applyBorder="1" applyProtection="1">
      <protection hidden="1"/>
    </xf>
    <xf numFmtId="4" fontId="16" fillId="3" borderId="0" xfId="0" applyNumberFormat="1" applyFont="1" applyFill="1" applyAlignment="1" applyProtection="1">
      <protection hidden="1"/>
    </xf>
    <xf numFmtId="4" fontId="16" fillId="3" borderId="3" xfId="0" applyNumberFormat="1" applyFont="1" applyFill="1" applyBorder="1" applyAlignment="1" applyProtection="1">
      <alignment horizontal="right"/>
      <protection hidden="1"/>
    </xf>
    <xf numFmtId="4" fontId="16" fillId="3" borderId="0" xfId="0" applyNumberFormat="1" applyFont="1" applyFill="1" applyAlignment="1" applyProtection="1">
      <alignment horizontal="right" vertical="center" wrapText="1"/>
      <protection hidden="1"/>
    </xf>
    <xf numFmtId="4" fontId="15" fillId="3" borderId="0" xfId="0" applyNumberFormat="1" applyFont="1" applyFill="1" applyAlignment="1" applyProtection="1">
      <alignment vertical="center"/>
      <protection hidden="1"/>
    </xf>
    <xf numFmtId="4" fontId="0" fillId="2" borderId="0" xfId="0" applyNumberFormat="1" applyFill="1" applyProtection="1">
      <protection hidden="1"/>
    </xf>
    <xf numFmtId="4" fontId="2" fillId="2" borderId="0" xfId="0" applyNumberFormat="1" applyFont="1" applyFill="1" applyProtection="1">
      <protection hidden="1"/>
    </xf>
    <xf numFmtId="4" fontId="0" fillId="2" borderId="0" xfId="0" applyNumberFormat="1" applyFill="1" applyAlignment="1" applyProtection="1">
      <protection hidden="1"/>
    </xf>
    <xf numFmtId="4" fontId="0" fillId="2" borderId="0" xfId="0" applyNumberFormat="1" applyFill="1" applyAlignment="1" applyProtection="1">
      <alignment horizontal="right"/>
      <protection hidden="1"/>
    </xf>
    <xf numFmtId="4" fontId="16" fillId="0" borderId="1" xfId="1" applyNumberFormat="1" applyFont="1" applyFill="1" applyBorder="1" applyProtection="1">
      <protection hidden="1"/>
    </xf>
    <xf numFmtId="4" fontId="16" fillId="3" borderId="0" xfId="1" applyNumberFormat="1" applyFont="1" applyFill="1" applyBorder="1" applyProtection="1">
      <protection hidden="1"/>
    </xf>
    <xf numFmtId="14" fontId="0" fillId="0" borderId="0" xfId="0" applyNumberFormat="1" applyFill="1" applyBorder="1" applyProtection="1"/>
    <xf numFmtId="14" fontId="0" fillId="0" borderId="0" xfId="0" applyNumberFormat="1" applyFill="1" applyProtection="1"/>
    <xf numFmtId="0" fontId="0" fillId="0" borderId="0" xfId="0" applyFill="1"/>
    <xf numFmtId="0" fontId="16" fillId="0" borderId="1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0" fontId="0" fillId="3" borderId="0" xfId="0" applyFill="1"/>
    <xf numFmtId="14" fontId="20" fillId="3" borderId="0" xfId="0" applyNumberFormat="1" applyFont="1" applyFill="1" applyAlignment="1" applyProtection="1">
      <alignment horizontal="center"/>
      <protection hidden="1"/>
    </xf>
    <xf numFmtId="164" fontId="16" fillId="3" borderId="0" xfId="0" applyNumberFormat="1" applyFont="1" applyFill="1" applyAlignment="1" applyProtection="1">
      <alignment horizontal="center"/>
      <protection hidden="1"/>
    </xf>
    <xf numFmtId="0" fontId="4" fillId="0" borderId="0" xfId="0" applyFont="1"/>
    <xf numFmtId="0" fontId="9" fillId="0" borderId="0" xfId="0" applyFont="1" applyProtection="1">
      <protection hidden="1"/>
    </xf>
    <xf numFmtId="0" fontId="10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vertical="center"/>
    </xf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left"/>
    </xf>
    <xf numFmtId="49" fontId="13" fillId="3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E9E5DF"/>
      <color rgb="FF4F2D7F"/>
      <color rgb="FFDED8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0</xdr:row>
      <xdr:rowOff>228600</xdr:rowOff>
    </xdr:from>
    <xdr:to>
      <xdr:col>2</xdr:col>
      <xdr:colOff>437789</xdr:colOff>
      <xdr:row>1</xdr:row>
      <xdr:rowOff>322580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228600"/>
          <a:ext cx="1274719" cy="488950"/>
        </a:xfrm>
        <a:prstGeom prst="rect">
          <a:avLst/>
        </a:prstGeom>
      </xdr:spPr>
    </xdr:pic>
    <xdr:clientData/>
  </xdr:twoCellAnchor>
  <xdr:twoCellAnchor editAs="oneCell">
    <xdr:from>
      <xdr:col>7</xdr:col>
      <xdr:colOff>781050</xdr:colOff>
      <xdr:row>8</xdr:row>
      <xdr:rowOff>139700</xdr:rowOff>
    </xdr:from>
    <xdr:to>
      <xdr:col>8</xdr:col>
      <xdr:colOff>1464463</xdr:colOff>
      <xdr:row>49</xdr:row>
      <xdr:rowOff>77854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9700" y="3416300"/>
          <a:ext cx="1559713" cy="144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showGridLines="0" tabSelected="1" topLeftCell="B7" zoomScaleNormal="100" workbookViewId="0">
      <selection activeCell="D68" sqref="D68"/>
    </sheetView>
  </sheetViews>
  <sheetFormatPr defaultRowHeight="14.4" x14ac:dyDescent="0.3"/>
  <cols>
    <col min="1" max="1" width="4.88671875" hidden="1" customWidth="1"/>
    <col min="2" max="2" width="13.109375" customWidth="1"/>
    <col min="3" max="3" width="12.5546875" customWidth="1"/>
    <col min="4" max="4" width="24.6640625" customWidth="1"/>
    <col min="5" max="5" width="14.6640625" customWidth="1"/>
    <col min="6" max="6" width="17" customWidth="1"/>
    <col min="7" max="7" width="18" customWidth="1"/>
    <col min="8" max="8" width="12.5546875" customWidth="1"/>
    <col min="9" max="9" width="29.6640625" customWidth="1"/>
    <col min="10" max="15" width="0" hidden="1" customWidth="1"/>
    <col min="257" max="257" width="4.88671875" customWidth="1"/>
    <col min="258" max="258" width="13.109375" customWidth="1"/>
    <col min="259" max="259" width="12.5546875" customWidth="1"/>
    <col min="260" max="260" width="18" customWidth="1"/>
    <col min="261" max="262" width="12.5546875" customWidth="1"/>
    <col min="263" max="263" width="18" customWidth="1"/>
    <col min="264" max="264" width="12.5546875" customWidth="1"/>
    <col min="265" max="265" width="29.6640625" customWidth="1"/>
    <col min="513" max="513" width="4.88671875" customWidth="1"/>
    <col min="514" max="514" width="13.109375" customWidth="1"/>
    <col min="515" max="515" width="12.5546875" customWidth="1"/>
    <col min="516" max="516" width="18" customWidth="1"/>
    <col min="517" max="518" width="12.5546875" customWidth="1"/>
    <col min="519" max="519" width="18" customWidth="1"/>
    <col min="520" max="520" width="12.5546875" customWidth="1"/>
    <col min="521" max="521" width="29.6640625" customWidth="1"/>
    <col min="769" max="769" width="4.88671875" customWidth="1"/>
    <col min="770" max="770" width="13.109375" customWidth="1"/>
    <col min="771" max="771" width="12.5546875" customWidth="1"/>
    <col min="772" max="772" width="18" customWidth="1"/>
    <col min="773" max="774" width="12.5546875" customWidth="1"/>
    <col min="775" max="775" width="18" customWidth="1"/>
    <col min="776" max="776" width="12.5546875" customWidth="1"/>
    <col min="777" max="777" width="29.6640625" customWidth="1"/>
    <col min="1025" max="1025" width="4.88671875" customWidth="1"/>
    <col min="1026" max="1026" width="13.109375" customWidth="1"/>
    <col min="1027" max="1027" width="12.5546875" customWidth="1"/>
    <col min="1028" max="1028" width="18" customWidth="1"/>
    <col min="1029" max="1030" width="12.5546875" customWidth="1"/>
    <col min="1031" max="1031" width="18" customWidth="1"/>
    <col min="1032" max="1032" width="12.5546875" customWidth="1"/>
    <col min="1033" max="1033" width="29.6640625" customWidth="1"/>
    <col min="1281" max="1281" width="4.88671875" customWidth="1"/>
    <col min="1282" max="1282" width="13.109375" customWidth="1"/>
    <col min="1283" max="1283" width="12.5546875" customWidth="1"/>
    <col min="1284" max="1284" width="18" customWidth="1"/>
    <col min="1285" max="1286" width="12.5546875" customWidth="1"/>
    <col min="1287" max="1287" width="18" customWidth="1"/>
    <col min="1288" max="1288" width="12.5546875" customWidth="1"/>
    <col min="1289" max="1289" width="29.6640625" customWidth="1"/>
    <col min="1537" max="1537" width="4.88671875" customWidth="1"/>
    <col min="1538" max="1538" width="13.109375" customWidth="1"/>
    <col min="1539" max="1539" width="12.5546875" customWidth="1"/>
    <col min="1540" max="1540" width="18" customWidth="1"/>
    <col min="1541" max="1542" width="12.5546875" customWidth="1"/>
    <col min="1543" max="1543" width="18" customWidth="1"/>
    <col min="1544" max="1544" width="12.5546875" customWidth="1"/>
    <col min="1545" max="1545" width="29.6640625" customWidth="1"/>
    <col min="1793" max="1793" width="4.88671875" customWidth="1"/>
    <col min="1794" max="1794" width="13.109375" customWidth="1"/>
    <col min="1795" max="1795" width="12.5546875" customWidth="1"/>
    <col min="1796" max="1796" width="18" customWidth="1"/>
    <col min="1797" max="1798" width="12.5546875" customWidth="1"/>
    <col min="1799" max="1799" width="18" customWidth="1"/>
    <col min="1800" max="1800" width="12.5546875" customWidth="1"/>
    <col min="1801" max="1801" width="29.6640625" customWidth="1"/>
    <col min="2049" max="2049" width="4.88671875" customWidth="1"/>
    <col min="2050" max="2050" width="13.109375" customWidth="1"/>
    <col min="2051" max="2051" width="12.5546875" customWidth="1"/>
    <col min="2052" max="2052" width="18" customWidth="1"/>
    <col min="2053" max="2054" width="12.5546875" customWidth="1"/>
    <col min="2055" max="2055" width="18" customWidth="1"/>
    <col min="2056" max="2056" width="12.5546875" customWidth="1"/>
    <col min="2057" max="2057" width="29.6640625" customWidth="1"/>
    <col min="2305" max="2305" width="4.88671875" customWidth="1"/>
    <col min="2306" max="2306" width="13.109375" customWidth="1"/>
    <col min="2307" max="2307" width="12.5546875" customWidth="1"/>
    <col min="2308" max="2308" width="18" customWidth="1"/>
    <col min="2309" max="2310" width="12.5546875" customWidth="1"/>
    <col min="2311" max="2311" width="18" customWidth="1"/>
    <col min="2312" max="2312" width="12.5546875" customWidth="1"/>
    <col min="2313" max="2313" width="29.6640625" customWidth="1"/>
    <col min="2561" max="2561" width="4.88671875" customWidth="1"/>
    <col min="2562" max="2562" width="13.109375" customWidth="1"/>
    <col min="2563" max="2563" width="12.5546875" customWidth="1"/>
    <col min="2564" max="2564" width="18" customWidth="1"/>
    <col min="2565" max="2566" width="12.5546875" customWidth="1"/>
    <col min="2567" max="2567" width="18" customWidth="1"/>
    <col min="2568" max="2568" width="12.5546875" customWidth="1"/>
    <col min="2569" max="2569" width="29.6640625" customWidth="1"/>
    <col min="2817" max="2817" width="4.88671875" customWidth="1"/>
    <col min="2818" max="2818" width="13.109375" customWidth="1"/>
    <col min="2819" max="2819" width="12.5546875" customWidth="1"/>
    <col min="2820" max="2820" width="18" customWidth="1"/>
    <col min="2821" max="2822" width="12.5546875" customWidth="1"/>
    <col min="2823" max="2823" width="18" customWidth="1"/>
    <col min="2824" max="2824" width="12.5546875" customWidth="1"/>
    <col min="2825" max="2825" width="29.6640625" customWidth="1"/>
    <col min="3073" max="3073" width="4.88671875" customWidth="1"/>
    <col min="3074" max="3074" width="13.109375" customWidth="1"/>
    <col min="3075" max="3075" width="12.5546875" customWidth="1"/>
    <col min="3076" max="3076" width="18" customWidth="1"/>
    <col min="3077" max="3078" width="12.5546875" customWidth="1"/>
    <col min="3079" max="3079" width="18" customWidth="1"/>
    <col min="3080" max="3080" width="12.5546875" customWidth="1"/>
    <col min="3081" max="3081" width="29.6640625" customWidth="1"/>
    <col min="3329" max="3329" width="4.88671875" customWidth="1"/>
    <col min="3330" max="3330" width="13.109375" customWidth="1"/>
    <col min="3331" max="3331" width="12.5546875" customWidth="1"/>
    <col min="3332" max="3332" width="18" customWidth="1"/>
    <col min="3333" max="3334" width="12.5546875" customWidth="1"/>
    <col min="3335" max="3335" width="18" customWidth="1"/>
    <col min="3336" max="3336" width="12.5546875" customWidth="1"/>
    <col min="3337" max="3337" width="29.6640625" customWidth="1"/>
    <col min="3585" max="3585" width="4.88671875" customWidth="1"/>
    <col min="3586" max="3586" width="13.109375" customWidth="1"/>
    <col min="3587" max="3587" width="12.5546875" customWidth="1"/>
    <col min="3588" max="3588" width="18" customWidth="1"/>
    <col min="3589" max="3590" width="12.5546875" customWidth="1"/>
    <col min="3591" max="3591" width="18" customWidth="1"/>
    <col min="3592" max="3592" width="12.5546875" customWidth="1"/>
    <col min="3593" max="3593" width="29.6640625" customWidth="1"/>
    <col min="3841" max="3841" width="4.88671875" customWidth="1"/>
    <col min="3842" max="3842" width="13.109375" customWidth="1"/>
    <col min="3843" max="3843" width="12.5546875" customWidth="1"/>
    <col min="3844" max="3844" width="18" customWidth="1"/>
    <col min="3845" max="3846" width="12.5546875" customWidth="1"/>
    <col min="3847" max="3847" width="18" customWidth="1"/>
    <col min="3848" max="3848" width="12.5546875" customWidth="1"/>
    <col min="3849" max="3849" width="29.6640625" customWidth="1"/>
    <col min="4097" max="4097" width="4.88671875" customWidth="1"/>
    <col min="4098" max="4098" width="13.109375" customWidth="1"/>
    <col min="4099" max="4099" width="12.5546875" customWidth="1"/>
    <col min="4100" max="4100" width="18" customWidth="1"/>
    <col min="4101" max="4102" width="12.5546875" customWidth="1"/>
    <col min="4103" max="4103" width="18" customWidth="1"/>
    <col min="4104" max="4104" width="12.5546875" customWidth="1"/>
    <col min="4105" max="4105" width="29.6640625" customWidth="1"/>
    <col min="4353" max="4353" width="4.88671875" customWidth="1"/>
    <col min="4354" max="4354" width="13.109375" customWidth="1"/>
    <col min="4355" max="4355" width="12.5546875" customWidth="1"/>
    <col min="4356" max="4356" width="18" customWidth="1"/>
    <col min="4357" max="4358" width="12.5546875" customWidth="1"/>
    <col min="4359" max="4359" width="18" customWidth="1"/>
    <col min="4360" max="4360" width="12.5546875" customWidth="1"/>
    <col min="4361" max="4361" width="29.6640625" customWidth="1"/>
    <col min="4609" max="4609" width="4.88671875" customWidth="1"/>
    <col min="4610" max="4610" width="13.109375" customWidth="1"/>
    <col min="4611" max="4611" width="12.5546875" customWidth="1"/>
    <col min="4612" max="4612" width="18" customWidth="1"/>
    <col min="4613" max="4614" width="12.5546875" customWidth="1"/>
    <col min="4615" max="4615" width="18" customWidth="1"/>
    <col min="4616" max="4616" width="12.5546875" customWidth="1"/>
    <col min="4617" max="4617" width="29.6640625" customWidth="1"/>
    <col min="4865" max="4865" width="4.88671875" customWidth="1"/>
    <col min="4866" max="4866" width="13.109375" customWidth="1"/>
    <col min="4867" max="4867" width="12.5546875" customWidth="1"/>
    <col min="4868" max="4868" width="18" customWidth="1"/>
    <col min="4869" max="4870" width="12.5546875" customWidth="1"/>
    <col min="4871" max="4871" width="18" customWidth="1"/>
    <col min="4872" max="4872" width="12.5546875" customWidth="1"/>
    <col min="4873" max="4873" width="29.6640625" customWidth="1"/>
    <col min="5121" max="5121" width="4.88671875" customWidth="1"/>
    <col min="5122" max="5122" width="13.109375" customWidth="1"/>
    <col min="5123" max="5123" width="12.5546875" customWidth="1"/>
    <col min="5124" max="5124" width="18" customWidth="1"/>
    <col min="5125" max="5126" width="12.5546875" customWidth="1"/>
    <col min="5127" max="5127" width="18" customWidth="1"/>
    <col min="5128" max="5128" width="12.5546875" customWidth="1"/>
    <col min="5129" max="5129" width="29.6640625" customWidth="1"/>
    <col min="5377" max="5377" width="4.88671875" customWidth="1"/>
    <col min="5378" max="5378" width="13.109375" customWidth="1"/>
    <col min="5379" max="5379" width="12.5546875" customWidth="1"/>
    <col min="5380" max="5380" width="18" customWidth="1"/>
    <col min="5381" max="5382" width="12.5546875" customWidth="1"/>
    <col min="5383" max="5383" width="18" customWidth="1"/>
    <col min="5384" max="5384" width="12.5546875" customWidth="1"/>
    <col min="5385" max="5385" width="29.6640625" customWidth="1"/>
    <col min="5633" max="5633" width="4.88671875" customWidth="1"/>
    <col min="5634" max="5634" width="13.109375" customWidth="1"/>
    <col min="5635" max="5635" width="12.5546875" customWidth="1"/>
    <col min="5636" max="5636" width="18" customWidth="1"/>
    <col min="5637" max="5638" width="12.5546875" customWidth="1"/>
    <col min="5639" max="5639" width="18" customWidth="1"/>
    <col min="5640" max="5640" width="12.5546875" customWidth="1"/>
    <col min="5641" max="5641" width="29.6640625" customWidth="1"/>
    <col min="5889" max="5889" width="4.88671875" customWidth="1"/>
    <col min="5890" max="5890" width="13.109375" customWidth="1"/>
    <col min="5891" max="5891" width="12.5546875" customWidth="1"/>
    <col min="5892" max="5892" width="18" customWidth="1"/>
    <col min="5893" max="5894" width="12.5546875" customWidth="1"/>
    <col min="5895" max="5895" width="18" customWidth="1"/>
    <col min="5896" max="5896" width="12.5546875" customWidth="1"/>
    <col min="5897" max="5897" width="29.6640625" customWidth="1"/>
    <col min="6145" max="6145" width="4.88671875" customWidth="1"/>
    <col min="6146" max="6146" width="13.109375" customWidth="1"/>
    <col min="6147" max="6147" width="12.5546875" customWidth="1"/>
    <col min="6148" max="6148" width="18" customWidth="1"/>
    <col min="6149" max="6150" width="12.5546875" customWidth="1"/>
    <col min="6151" max="6151" width="18" customWidth="1"/>
    <col min="6152" max="6152" width="12.5546875" customWidth="1"/>
    <col min="6153" max="6153" width="29.6640625" customWidth="1"/>
    <col min="6401" max="6401" width="4.88671875" customWidth="1"/>
    <col min="6402" max="6402" width="13.109375" customWidth="1"/>
    <col min="6403" max="6403" width="12.5546875" customWidth="1"/>
    <col min="6404" max="6404" width="18" customWidth="1"/>
    <col min="6405" max="6406" width="12.5546875" customWidth="1"/>
    <col min="6407" max="6407" width="18" customWidth="1"/>
    <col min="6408" max="6408" width="12.5546875" customWidth="1"/>
    <col min="6409" max="6409" width="29.6640625" customWidth="1"/>
    <col min="6657" max="6657" width="4.88671875" customWidth="1"/>
    <col min="6658" max="6658" width="13.109375" customWidth="1"/>
    <col min="6659" max="6659" width="12.5546875" customWidth="1"/>
    <col min="6660" max="6660" width="18" customWidth="1"/>
    <col min="6661" max="6662" width="12.5546875" customWidth="1"/>
    <col min="6663" max="6663" width="18" customWidth="1"/>
    <col min="6664" max="6664" width="12.5546875" customWidth="1"/>
    <col min="6665" max="6665" width="29.6640625" customWidth="1"/>
    <col min="6913" max="6913" width="4.88671875" customWidth="1"/>
    <col min="6914" max="6914" width="13.109375" customWidth="1"/>
    <col min="6915" max="6915" width="12.5546875" customWidth="1"/>
    <col min="6916" max="6916" width="18" customWidth="1"/>
    <col min="6917" max="6918" width="12.5546875" customWidth="1"/>
    <col min="6919" max="6919" width="18" customWidth="1"/>
    <col min="6920" max="6920" width="12.5546875" customWidth="1"/>
    <col min="6921" max="6921" width="29.6640625" customWidth="1"/>
    <col min="7169" max="7169" width="4.88671875" customWidth="1"/>
    <col min="7170" max="7170" width="13.109375" customWidth="1"/>
    <col min="7171" max="7171" width="12.5546875" customWidth="1"/>
    <col min="7172" max="7172" width="18" customWidth="1"/>
    <col min="7173" max="7174" width="12.5546875" customWidth="1"/>
    <col min="7175" max="7175" width="18" customWidth="1"/>
    <col min="7176" max="7176" width="12.5546875" customWidth="1"/>
    <col min="7177" max="7177" width="29.6640625" customWidth="1"/>
    <col min="7425" max="7425" width="4.88671875" customWidth="1"/>
    <col min="7426" max="7426" width="13.109375" customWidth="1"/>
    <col min="7427" max="7427" width="12.5546875" customWidth="1"/>
    <col min="7428" max="7428" width="18" customWidth="1"/>
    <col min="7429" max="7430" width="12.5546875" customWidth="1"/>
    <col min="7431" max="7431" width="18" customWidth="1"/>
    <col min="7432" max="7432" width="12.5546875" customWidth="1"/>
    <col min="7433" max="7433" width="29.6640625" customWidth="1"/>
    <col min="7681" max="7681" width="4.88671875" customWidth="1"/>
    <col min="7682" max="7682" width="13.109375" customWidth="1"/>
    <col min="7683" max="7683" width="12.5546875" customWidth="1"/>
    <col min="7684" max="7684" width="18" customWidth="1"/>
    <col min="7685" max="7686" width="12.5546875" customWidth="1"/>
    <col min="7687" max="7687" width="18" customWidth="1"/>
    <col min="7688" max="7688" width="12.5546875" customWidth="1"/>
    <col min="7689" max="7689" width="29.6640625" customWidth="1"/>
    <col min="7937" max="7937" width="4.88671875" customWidth="1"/>
    <col min="7938" max="7938" width="13.109375" customWidth="1"/>
    <col min="7939" max="7939" width="12.5546875" customWidth="1"/>
    <col min="7940" max="7940" width="18" customWidth="1"/>
    <col min="7941" max="7942" width="12.5546875" customWidth="1"/>
    <col min="7943" max="7943" width="18" customWidth="1"/>
    <col min="7944" max="7944" width="12.5546875" customWidth="1"/>
    <col min="7945" max="7945" width="29.6640625" customWidth="1"/>
    <col min="8193" max="8193" width="4.88671875" customWidth="1"/>
    <col min="8194" max="8194" width="13.109375" customWidth="1"/>
    <col min="8195" max="8195" width="12.5546875" customWidth="1"/>
    <col min="8196" max="8196" width="18" customWidth="1"/>
    <col min="8197" max="8198" width="12.5546875" customWidth="1"/>
    <col min="8199" max="8199" width="18" customWidth="1"/>
    <col min="8200" max="8200" width="12.5546875" customWidth="1"/>
    <col min="8201" max="8201" width="29.6640625" customWidth="1"/>
    <col min="8449" max="8449" width="4.88671875" customWidth="1"/>
    <col min="8450" max="8450" width="13.109375" customWidth="1"/>
    <col min="8451" max="8451" width="12.5546875" customWidth="1"/>
    <col min="8452" max="8452" width="18" customWidth="1"/>
    <col min="8453" max="8454" width="12.5546875" customWidth="1"/>
    <col min="8455" max="8455" width="18" customWidth="1"/>
    <col min="8456" max="8456" width="12.5546875" customWidth="1"/>
    <col min="8457" max="8457" width="29.6640625" customWidth="1"/>
    <col min="8705" max="8705" width="4.88671875" customWidth="1"/>
    <col min="8706" max="8706" width="13.109375" customWidth="1"/>
    <col min="8707" max="8707" width="12.5546875" customWidth="1"/>
    <col min="8708" max="8708" width="18" customWidth="1"/>
    <col min="8709" max="8710" width="12.5546875" customWidth="1"/>
    <col min="8711" max="8711" width="18" customWidth="1"/>
    <col min="8712" max="8712" width="12.5546875" customWidth="1"/>
    <col min="8713" max="8713" width="29.6640625" customWidth="1"/>
    <col min="8961" max="8961" width="4.88671875" customWidth="1"/>
    <col min="8962" max="8962" width="13.109375" customWidth="1"/>
    <col min="8963" max="8963" width="12.5546875" customWidth="1"/>
    <col min="8964" max="8964" width="18" customWidth="1"/>
    <col min="8965" max="8966" width="12.5546875" customWidth="1"/>
    <col min="8967" max="8967" width="18" customWidth="1"/>
    <col min="8968" max="8968" width="12.5546875" customWidth="1"/>
    <col min="8969" max="8969" width="29.6640625" customWidth="1"/>
    <col min="9217" max="9217" width="4.88671875" customWidth="1"/>
    <col min="9218" max="9218" width="13.109375" customWidth="1"/>
    <col min="9219" max="9219" width="12.5546875" customWidth="1"/>
    <col min="9220" max="9220" width="18" customWidth="1"/>
    <col min="9221" max="9222" width="12.5546875" customWidth="1"/>
    <col min="9223" max="9223" width="18" customWidth="1"/>
    <col min="9224" max="9224" width="12.5546875" customWidth="1"/>
    <col min="9225" max="9225" width="29.6640625" customWidth="1"/>
    <col min="9473" max="9473" width="4.88671875" customWidth="1"/>
    <col min="9474" max="9474" width="13.109375" customWidth="1"/>
    <col min="9475" max="9475" width="12.5546875" customWidth="1"/>
    <col min="9476" max="9476" width="18" customWidth="1"/>
    <col min="9477" max="9478" width="12.5546875" customWidth="1"/>
    <col min="9479" max="9479" width="18" customWidth="1"/>
    <col min="9480" max="9480" width="12.5546875" customWidth="1"/>
    <col min="9481" max="9481" width="29.6640625" customWidth="1"/>
    <col min="9729" max="9729" width="4.88671875" customWidth="1"/>
    <col min="9730" max="9730" width="13.109375" customWidth="1"/>
    <col min="9731" max="9731" width="12.5546875" customWidth="1"/>
    <col min="9732" max="9732" width="18" customWidth="1"/>
    <col min="9733" max="9734" width="12.5546875" customWidth="1"/>
    <col min="9735" max="9735" width="18" customWidth="1"/>
    <col min="9736" max="9736" width="12.5546875" customWidth="1"/>
    <col min="9737" max="9737" width="29.6640625" customWidth="1"/>
    <col min="9985" max="9985" width="4.88671875" customWidth="1"/>
    <col min="9986" max="9986" width="13.109375" customWidth="1"/>
    <col min="9987" max="9987" width="12.5546875" customWidth="1"/>
    <col min="9988" max="9988" width="18" customWidth="1"/>
    <col min="9989" max="9990" width="12.5546875" customWidth="1"/>
    <col min="9991" max="9991" width="18" customWidth="1"/>
    <col min="9992" max="9992" width="12.5546875" customWidth="1"/>
    <col min="9993" max="9993" width="29.6640625" customWidth="1"/>
    <col min="10241" max="10241" width="4.88671875" customWidth="1"/>
    <col min="10242" max="10242" width="13.109375" customWidth="1"/>
    <col min="10243" max="10243" width="12.5546875" customWidth="1"/>
    <col min="10244" max="10244" width="18" customWidth="1"/>
    <col min="10245" max="10246" width="12.5546875" customWidth="1"/>
    <col min="10247" max="10247" width="18" customWidth="1"/>
    <col min="10248" max="10248" width="12.5546875" customWidth="1"/>
    <col min="10249" max="10249" width="29.6640625" customWidth="1"/>
    <col min="10497" max="10497" width="4.88671875" customWidth="1"/>
    <col min="10498" max="10498" width="13.109375" customWidth="1"/>
    <col min="10499" max="10499" width="12.5546875" customWidth="1"/>
    <col min="10500" max="10500" width="18" customWidth="1"/>
    <col min="10501" max="10502" width="12.5546875" customWidth="1"/>
    <col min="10503" max="10503" width="18" customWidth="1"/>
    <col min="10504" max="10504" width="12.5546875" customWidth="1"/>
    <col min="10505" max="10505" width="29.6640625" customWidth="1"/>
    <col min="10753" max="10753" width="4.88671875" customWidth="1"/>
    <col min="10754" max="10754" width="13.109375" customWidth="1"/>
    <col min="10755" max="10755" width="12.5546875" customWidth="1"/>
    <col min="10756" max="10756" width="18" customWidth="1"/>
    <col min="10757" max="10758" width="12.5546875" customWidth="1"/>
    <col min="10759" max="10759" width="18" customWidth="1"/>
    <col min="10760" max="10760" width="12.5546875" customWidth="1"/>
    <col min="10761" max="10761" width="29.6640625" customWidth="1"/>
    <col min="11009" max="11009" width="4.88671875" customWidth="1"/>
    <col min="11010" max="11010" width="13.109375" customWidth="1"/>
    <col min="11011" max="11011" width="12.5546875" customWidth="1"/>
    <col min="11012" max="11012" width="18" customWidth="1"/>
    <col min="11013" max="11014" width="12.5546875" customWidth="1"/>
    <col min="11015" max="11015" width="18" customWidth="1"/>
    <col min="11016" max="11016" width="12.5546875" customWidth="1"/>
    <col min="11017" max="11017" width="29.6640625" customWidth="1"/>
    <col min="11265" max="11265" width="4.88671875" customWidth="1"/>
    <col min="11266" max="11266" width="13.109375" customWidth="1"/>
    <col min="11267" max="11267" width="12.5546875" customWidth="1"/>
    <col min="11268" max="11268" width="18" customWidth="1"/>
    <col min="11269" max="11270" width="12.5546875" customWidth="1"/>
    <col min="11271" max="11271" width="18" customWidth="1"/>
    <col min="11272" max="11272" width="12.5546875" customWidth="1"/>
    <col min="11273" max="11273" width="29.6640625" customWidth="1"/>
    <col min="11521" max="11521" width="4.88671875" customWidth="1"/>
    <col min="11522" max="11522" width="13.109375" customWidth="1"/>
    <col min="11523" max="11523" width="12.5546875" customWidth="1"/>
    <col min="11524" max="11524" width="18" customWidth="1"/>
    <col min="11525" max="11526" width="12.5546875" customWidth="1"/>
    <col min="11527" max="11527" width="18" customWidth="1"/>
    <col min="11528" max="11528" width="12.5546875" customWidth="1"/>
    <col min="11529" max="11529" width="29.6640625" customWidth="1"/>
    <col min="11777" max="11777" width="4.88671875" customWidth="1"/>
    <col min="11778" max="11778" width="13.109375" customWidth="1"/>
    <col min="11779" max="11779" width="12.5546875" customWidth="1"/>
    <col min="11780" max="11780" width="18" customWidth="1"/>
    <col min="11781" max="11782" width="12.5546875" customWidth="1"/>
    <col min="11783" max="11783" width="18" customWidth="1"/>
    <col min="11784" max="11784" width="12.5546875" customWidth="1"/>
    <col min="11785" max="11785" width="29.6640625" customWidth="1"/>
    <col min="12033" max="12033" width="4.88671875" customWidth="1"/>
    <col min="12034" max="12034" width="13.109375" customWidth="1"/>
    <col min="12035" max="12035" width="12.5546875" customWidth="1"/>
    <col min="12036" max="12036" width="18" customWidth="1"/>
    <col min="12037" max="12038" width="12.5546875" customWidth="1"/>
    <col min="12039" max="12039" width="18" customWidth="1"/>
    <col min="12040" max="12040" width="12.5546875" customWidth="1"/>
    <col min="12041" max="12041" width="29.6640625" customWidth="1"/>
    <col min="12289" max="12289" width="4.88671875" customWidth="1"/>
    <col min="12290" max="12290" width="13.109375" customWidth="1"/>
    <col min="12291" max="12291" width="12.5546875" customWidth="1"/>
    <col min="12292" max="12292" width="18" customWidth="1"/>
    <col min="12293" max="12294" width="12.5546875" customWidth="1"/>
    <col min="12295" max="12295" width="18" customWidth="1"/>
    <col min="12296" max="12296" width="12.5546875" customWidth="1"/>
    <col min="12297" max="12297" width="29.6640625" customWidth="1"/>
    <col min="12545" max="12545" width="4.88671875" customWidth="1"/>
    <col min="12546" max="12546" width="13.109375" customWidth="1"/>
    <col min="12547" max="12547" width="12.5546875" customWidth="1"/>
    <col min="12548" max="12548" width="18" customWidth="1"/>
    <col min="12549" max="12550" width="12.5546875" customWidth="1"/>
    <col min="12551" max="12551" width="18" customWidth="1"/>
    <col min="12552" max="12552" width="12.5546875" customWidth="1"/>
    <col min="12553" max="12553" width="29.6640625" customWidth="1"/>
    <col min="12801" max="12801" width="4.88671875" customWidth="1"/>
    <col min="12802" max="12802" width="13.109375" customWidth="1"/>
    <col min="12803" max="12803" width="12.5546875" customWidth="1"/>
    <col min="12804" max="12804" width="18" customWidth="1"/>
    <col min="12805" max="12806" width="12.5546875" customWidth="1"/>
    <col min="12807" max="12807" width="18" customWidth="1"/>
    <col min="12808" max="12808" width="12.5546875" customWidth="1"/>
    <col min="12809" max="12809" width="29.6640625" customWidth="1"/>
    <col min="13057" max="13057" width="4.88671875" customWidth="1"/>
    <col min="13058" max="13058" width="13.109375" customWidth="1"/>
    <col min="13059" max="13059" width="12.5546875" customWidth="1"/>
    <col min="13060" max="13060" width="18" customWidth="1"/>
    <col min="13061" max="13062" width="12.5546875" customWidth="1"/>
    <col min="13063" max="13063" width="18" customWidth="1"/>
    <col min="13064" max="13064" width="12.5546875" customWidth="1"/>
    <col min="13065" max="13065" width="29.6640625" customWidth="1"/>
    <col min="13313" max="13313" width="4.88671875" customWidth="1"/>
    <col min="13314" max="13314" width="13.109375" customWidth="1"/>
    <col min="13315" max="13315" width="12.5546875" customWidth="1"/>
    <col min="13316" max="13316" width="18" customWidth="1"/>
    <col min="13317" max="13318" width="12.5546875" customWidth="1"/>
    <col min="13319" max="13319" width="18" customWidth="1"/>
    <col min="13320" max="13320" width="12.5546875" customWidth="1"/>
    <col min="13321" max="13321" width="29.6640625" customWidth="1"/>
    <col min="13569" max="13569" width="4.88671875" customWidth="1"/>
    <col min="13570" max="13570" width="13.109375" customWidth="1"/>
    <col min="13571" max="13571" width="12.5546875" customWidth="1"/>
    <col min="13572" max="13572" width="18" customWidth="1"/>
    <col min="13573" max="13574" width="12.5546875" customWidth="1"/>
    <col min="13575" max="13575" width="18" customWidth="1"/>
    <col min="13576" max="13576" width="12.5546875" customWidth="1"/>
    <col min="13577" max="13577" width="29.6640625" customWidth="1"/>
    <col min="13825" max="13825" width="4.88671875" customWidth="1"/>
    <col min="13826" max="13826" width="13.109375" customWidth="1"/>
    <col min="13827" max="13827" width="12.5546875" customWidth="1"/>
    <col min="13828" max="13828" width="18" customWidth="1"/>
    <col min="13829" max="13830" width="12.5546875" customWidth="1"/>
    <col min="13831" max="13831" width="18" customWidth="1"/>
    <col min="13832" max="13832" width="12.5546875" customWidth="1"/>
    <col min="13833" max="13833" width="29.6640625" customWidth="1"/>
    <col min="14081" max="14081" width="4.88671875" customWidth="1"/>
    <col min="14082" max="14082" width="13.109375" customWidth="1"/>
    <col min="14083" max="14083" width="12.5546875" customWidth="1"/>
    <col min="14084" max="14084" width="18" customWidth="1"/>
    <col min="14085" max="14086" width="12.5546875" customWidth="1"/>
    <col min="14087" max="14087" width="18" customWidth="1"/>
    <col min="14088" max="14088" width="12.5546875" customWidth="1"/>
    <col min="14089" max="14089" width="29.6640625" customWidth="1"/>
    <col min="14337" max="14337" width="4.88671875" customWidth="1"/>
    <col min="14338" max="14338" width="13.109375" customWidth="1"/>
    <col min="14339" max="14339" width="12.5546875" customWidth="1"/>
    <col min="14340" max="14340" width="18" customWidth="1"/>
    <col min="14341" max="14342" width="12.5546875" customWidth="1"/>
    <col min="14343" max="14343" width="18" customWidth="1"/>
    <col min="14344" max="14344" width="12.5546875" customWidth="1"/>
    <col min="14345" max="14345" width="29.6640625" customWidth="1"/>
    <col min="14593" max="14593" width="4.88671875" customWidth="1"/>
    <col min="14594" max="14594" width="13.109375" customWidth="1"/>
    <col min="14595" max="14595" width="12.5546875" customWidth="1"/>
    <col min="14596" max="14596" width="18" customWidth="1"/>
    <col min="14597" max="14598" width="12.5546875" customWidth="1"/>
    <col min="14599" max="14599" width="18" customWidth="1"/>
    <col min="14600" max="14600" width="12.5546875" customWidth="1"/>
    <col min="14601" max="14601" width="29.6640625" customWidth="1"/>
    <col min="14849" max="14849" width="4.88671875" customWidth="1"/>
    <col min="14850" max="14850" width="13.109375" customWidth="1"/>
    <col min="14851" max="14851" width="12.5546875" customWidth="1"/>
    <col min="14852" max="14852" width="18" customWidth="1"/>
    <col min="14853" max="14854" width="12.5546875" customWidth="1"/>
    <col min="14855" max="14855" width="18" customWidth="1"/>
    <col min="14856" max="14856" width="12.5546875" customWidth="1"/>
    <col min="14857" max="14857" width="29.6640625" customWidth="1"/>
    <col min="15105" max="15105" width="4.88671875" customWidth="1"/>
    <col min="15106" max="15106" width="13.109375" customWidth="1"/>
    <col min="15107" max="15107" width="12.5546875" customWidth="1"/>
    <col min="15108" max="15108" width="18" customWidth="1"/>
    <col min="15109" max="15110" width="12.5546875" customWidth="1"/>
    <col min="15111" max="15111" width="18" customWidth="1"/>
    <col min="15112" max="15112" width="12.5546875" customWidth="1"/>
    <col min="15113" max="15113" width="29.6640625" customWidth="1"/>
    <col min="15361" max="15361" width="4.88671875" customWidth="1"/>
    <col min="15362" max="15362" width="13.109375" customWidth="1"/>
    <col min="15363" max="15363" width="12.5546875" customWidth="1"/>
    <col min="15364" max="15364" width="18" customWidth="1"/>
    <col min="15365" max="15366" width="12.5546875" customWidth="1"/>
    <col min="15367" max="15367" width="18" customWidth="1"/>
    <col min="15368" max="15368" width="12.5546875" customWidth="1"/>
    <col min="15369" max="15369" width="29.6640625" customWidth="1"/>
    <col min="15617" max="15617" width="4.88671875" customWidth="1"/>
    <col min="15618" max="15618" width="13.109375" customWidth="1"/>
    <col min="15619" max="15619" width="12.5546875" customWidth="1"/>
    <col min="15620" max="15620" width="18" customWidth="1"/>
    <col min="15621" max="15622" width="12.5546875" customWidth="1"/>
    <col min="15623" max="15623" width="18" customWidth="1"/>
    <col min="15624" max="15624" width="12.5546875" customWidth="1"/>
    <col min="15625" max="15625" width="29.6640625" customWidth="1"/>
    <col min="15873" max="15873" width="4.88671875" customWidth="1"/>
    <col min="15874" max="15874" width="13.109375" customWidth="1"/>
    <col min="15875" max="15875" width="12.5546875" customWidth="1"/>
    <col min="15876" max="15876" width="18" customWidth="1"/>
    <col min="15877" max="15878" width="12.5546875" customWidth="1"/>
    <col min="15879" max="15879" width="18" customWidth="1"/>
    <col min="15880" max="15880" width="12.5546875" customWidth="1"/>
    <col min="15881" max="15881" width="29.6640625" customWidth="1"/>
    <col min="16129" max="16129" width="4.88671875" customWidth="1"/>
    <col min="16130" max="16130" width="13.109375" customWidth="1"/>
    <col min="16131" max="16131" width="12.5546875" customWidth="1"/>
    <col min="16132" max="16132" width="18" customWidth="1"/>
    <col min="16133" max="16134" width="12.5546875" customWidth="1"/>
    <col min="16135" max="16135" width="18" customWidth="1"/>
    <col min="16136" max="16136" width="12.5546875" customWidth="1"/>
    <col min="16137" max="16137" width="29.6640625" customWidth="1"/>
  </cols>
  <sheetData>
    <row r="1" spans="1:16" ht="30" x14ac:dyDescent="0.7">
      <c r="A1" s="119" t="s">
        <v>68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6" ht="49.5" customHeight="1" x14ac:dyDescent="0.7">
      <c r="A2" s="119" t="s">
        <v>66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6" ht="49.5" customHeight="1" x14ac:dyDescent="0.7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6" ht="36.450000000000003" customHeight="1" thickBot="1" x14ac:dyDescent="0.35">
      <c r="A4" s="120" t="s">
        <v>67</v>
      </c>
      <c r="B4" s="120"/>
      <c r="C4" s="120"/>
      <c r="D4" s="120"/>
      <c r="E4" s="120"/>
      <c r="F4" s="120"/>
      <c r="G4" s="120"/>
      <c r="H4" s="120"/>
      <c r="I4" s="39"/>
      <c r="J4" s="38"/>
      <c r="K4" s="38"/>
      <c r="L4" s="38"/>
      <c r="M4" s="38"/>
      <c r="N4" s="38"/>
      <c r="O4" s="38"/>
      <c r="P4" s="38"/>
    </row>
    <row r="5" spans="1:16" s="35" customFormat="1" ht="31.2" x14ac:dyDescent="0.3">
      <c r="A5" s="40"/>
      <c r="B5" s="81" t="s">
        <v>0</v>
      </c>
      <c r="C5" s="81" t="s">
        <v>1</v>
      </c>
      <c r="D5" s="81" t="s">
        <v>2</v>
      </c>
      <c r="E5" s="81" t="s">
        <v>3</v>
      </c>
      <c r="F5" s="81" t="s">
        <v>4</v>
      </c>
      <c r="G5" s="81" t="s">
        <v>5</v>
      </c>
      <c r="H5" s="81" t="s">
        <v>6</v>
      </c>
      <c r="I5" s="78"/>
    </row>
    <row r="6" spans="1:16" s="31" customFormat="1" ht="15" thickBot="1" x14ac:dyDescent="0.35">
      <c r="A6" s="41"/>
      <c r="B6" s="82">
        <v>0</v>
      </c>
      <c r="C6" s="82">
        <v>0</v>
      </c>
      <c r="D6" s="82">
        <v>0</v>
      </c>
      <c r="E6" s="82">
        <v>0</v>
      </c>
      <c r="F6" s="82">
        <v>0</v>
      </c>
      <c r="G6" s="82">
        <v>0</v>
      </c>
      <c r="H6" s="82">
        <v>0</v>
      </c>
      <c r="I6" s="80"/>
    </row>
    <row r="7" spans="1:16" s="35" customFormat="1" ht="31.2" x14ac:dyDescent="0.3">
      <c r="A7" s="40"/>
      <c r="B7" s="81" t="s">
        <v>7</v>
      </c>
      <c r="C7" s="81" t="s">
        <v>8</v>
      </c>
      <c r="D7" s="81" t="s">
        <v>9</v>
      </c>
      <c r="E7" s="81" t="s">
        <v>10</v>
      </c>
      <c r="F7" s="81" t="s">
        <v>11</v>
      </c>
      <c r="G7" s="77"/>
      <c r="H7" s="78"/>
      <c r="I7" s="78"/>
    </row>
    <row r="8" spans="1:16" s="31" customFormat="1" ht="15" thickBot="1" x14ac:dyDescent="0.35">
      <c r="A8" s="42"/>
      <c r="B8" s="82">
        <v>0</v>
      </c>
      <c r="C8" s="82">
        <v>0</v>
      </c>
      <c r="D8" s="82">
        <v>0</v>
      </c>
      <c r="E8" s="82">
        <v>0</v>
      </c>
      <c r="F8" s="82">
        <v>0</v>
      </c>
      <c r="G8" s="79"/>
      <c r="H8" s="80"/>
      <c r="I8" s="80"/>
    </row>
    <row r="9" spans="1:16" s="31" customFormat="1" x14ac:dyDescent="0.3">
      <c r="A9" s="33"/>
      <c r="B9" s="32"/>
      <c r="C9" s="34"/>
      <c r="D9" s="34"/>
      <c r="E9" s="34"/>
      <c r="F9" s="34"/>
      <c r="G9" s="34"/>
      <c r="H9" s="34"/>
      <c r="I9" s="33"/>
    </row>
    <row r="10" spans="1:16" ht="15.6" x14ac:dyDescent="0.4">
      <c r="A10" s="1"/>
      <c r="B10" s="43" t="s">
        <v>12</v>
      </c>
      <c r="C10" s="2"/>
      <c r="D10" s="2"/>
      <c r="E10" s="2"/>
      <c r="F10" s="2"/>
      <c r="G10" s="2"/>
      <c r="H10" s="2"/>
      <c r="I10" s="1"/>
    </row>
    <row r="11" spans="1:16" x14ac:dyDescent="0.3">
      <c r="A11" s="1"/>
      <c r="B11" s="3"/>
      <c r="C11" s="2"/>
      <c r="D11" s="2"/>
      <c r="E11" s="2"/>
      <c r="F11" s="2"/>
      <c r="G11" s="2"/>
      <c r="H11" s="2"/>
      <c r="I11" s="1"/>
    </row>
    <row r="12" spans="1:16" x14ac:dyDescent="0.3">
      <c r="A12" s="1"/>
      <c r="B12" s="3"/>
      <c r="C12" s="2"/>
      <c r="D12" s="2"/>
      <c r="E12" s="2"/>
      <c r="F12" s="2"/>
      <c r="G12" s="2"/>
      <c r="H12" s="2"/>
      <c r="I12" s="1"/>
    </row>
    <row r="13" spans="1:16" ht="15.6" hidden="1" x14ac:dyDescent="0.3">
      <c r="A13" s="4"/>
      <c r="B13" s="121" t="s">
        <v>13</v>
      </c>
      <c r="C13" s="121"/>
      <c r="D13" s="121"/>
      <c r="E13" s="45"/>
      <c r="F13" s="45"/>
      <c r="G13" s="45"/>
      <c r="H13" s="44"/>
      <c r="I13" s="44"/>
    </row>
    <row r="14" spans="1:16" ht="15" hidden="1" thickBot="1" x14ac:dyDescent="0.35">
      <c r="A14" s="4"/>
      <c r="B14" s="46"/>
      <c r="C14" s="47"/>
      <c r="D14" s="47"/>
      <c r="E14" s="47"/>
      <c r="F14" s="47"/>
      <c r="G14" s="47"/>
      <c r="H14" s="6"/>
      <c r="I14" s="7"/>
    </row>
    <row r="15" spans="1:16" ht="15" hidden="1" thickBot="1" x14ac:dyDescent="0.35">
      <c r="A15" s="4"/>
      <c r="B15" s="83">
        <v>1000</v>
      </c>
      <c r="C15" s="73" t="s">
        <v>14</v>
      </c>
      <c r="D15" s="47"/>
      <c r="E15" s="83">
        <v>1000</v>
      </c>
      <c r="F15" s="73" t="s">
        <v>14</v>
      </c>
      <c r="G15" s="47"/>
      <c r="H15" s="9"/>
      <c r="I15" s="10"/>
    </row>
    <row r="16" spans="1:16" hidden="1" x14ac:dyDescent="0.3">
      <c r="A16" s="4"/>
      <c r="B16" s="90">
        <f>ROUND(B15*B6,2)</f>
        <v>0</v>
      </c>
      <c r="C16" s="48" t="s">
        <v>15</v>
      </c>
      <c r="D16" s="49"/>
      <c r="E16" s="90">
        <f>ROUND(E15*B6,2)</f>
        <v>0</v>
      </c>
      <c r="F16" s="48" t="s">
        <v>15</v>
      </c>
      <c r="G16" s="50"/>
      <c r="H16" s="12"/>
      <c r="I16" s="13"/>
    </row>
    <row r="17" spans="1:9" hidden="1" x14ac:dyDescent="0.3">
      <c r="A17" s="4"/>
      <c r="B17" s="91">
        <f>ROUND(B15*C6,2)</f>
        <v>0</v>
      </c>
      <c r="C17" s="51" t="s">
        <v>16</v>
      </c>
      <c r="D17" s="47"/>
      <c r="E17" s="91">
        <f>ROUND(E15*C6,2)</f>
        <v>0</v>
      </c>
      <c r="F17" s="51" t="s">
        <v>16</v>
      </c>
      <c r="G17" s="47"/>
      <c r="H17" s="15"/>
      <c r="I17" s="16"/>
    </row>
    <row r="18" spans="1:9" hidden="1" x14ac:dyDescent="0.3">
      <c r="A18" s="1"/>
      <c r="B18" s="92">
        <f>ROUND(B15*D6,2)</f>
        <v>0</v>
      </c>
      <c r="C18" s="52" t="s">
        <v>17</v>
      </c>
      <c r="D18" s="53"/>
      <c r="E18" s="92">
        <f>ROUND(E15*D6,2)</f>
        <v>0</v>
      </c>
      <c r="F18" s="52" t="s">
        <v>17</v>
      </c>
      <c r="G18" s="47"/>
      <c r="H18" s="18"/>
      <c r="I18" s="19"/>
    </row>
    <row r="19" spans="1:9" hidden="1" x14ac:dyDescent="0.3">
      <c r="A19" s="1"/>
      <c r="B19" s="93">
        <f>B16+B17+B18</f>
        <v>0</v>
      </c>
      <c r="C19" s="54" t="s">
        <v>18</v>
      </c>
      <c r="D19" s="55"/>
      <c r="E19" s="93">
        <f>E16+E17+E18</f>
        <v>0</v>
      </c>
      <c r="F19" s="54" t="s">
        <v>19</v>
      </c>
      <c r="G19" s="56"/>
      <c r="H19" s="20"/>
      <c r="I19" s="21"/>
    </row>
    <row r="20" spans="1:9" hidden="1" x14ac:dyDescent="0.3">
      <c r="A20" s="1"/>
      <c r="B20" s="94">
        <f>B15-B19</f>
        <v>1000</v>
      </c>
      <c r="C20" s="74" t="s">
        <v>20</v>
      </c>
      <c r="D20" s="53"/>
      <c r="E20" s="94">
        <f>E15-E19</f>
        <v>1000</v>
      </c>
      <c r="F20" s="74" t="s">
        <v>20</v>
      </c>
      <c r="G20" s="47"/>
      <c r="H20" s="18"/>
      <c r="I20" s="19"/>
    </row>
    <row r="21" spans="1:9" hidden="1" x14ac:dyDescent="0.3">
      <c r="A21" s="1"/>
      <c r="B21" s="60">
        <v>0</v>
      </c>
      <c r="C21" s="74" t="s">
        <v>21</v>
      </c>
      <c r="D21" s="53"/>
      <c r="E21" s="94">
        <f>B21</f>
        <v>0</v>
      </c>
      <c r="F21" s="74" t="s">
        <v>21</v>
      </c>
      <c r="G21" s="47"/>
      <c r="H21" s="18"/>
      <c r="I21" s="19"/>
    </row>
    <row r="22" spans="1:9" hidden="1" x14ac:dyDescent="0.3">
      <c r="A22" s="1"/>
      <c r="B22" s="94">
        <f>ROUND((B15-B19-B21),0)</f>
        <v>1000</v>
      </c>
      <c r="C22" s="74" t="s">
        <v>22</v>
      </c>
      <c r="D22" s="53"/>
      <c r="E22" s="94">
        <f>ROUND((E15-E19-E21),0)</f>
        <v>1000</v>
      </c>
      <c r="F22" s="74" t="s">
        <v>22</v>
      </c>
      <c r="G22" s="47"/>
      <c r="H22" s="18"/>
      <c r="I22" s="19"/>
    </row>
    <row r="23" spans="1:9" hidden="1" x14ac:dyDescent="0.3">
      <c r="A23" s="1"/>
      <c r="B23" s="61">
        <v>0.17</v>
      </c>
      <c r="C23" s="74" t="s">
        <v>23</v>
      </c>
      <c r="D23" s="53"/>
      <c r="E23" s="61">
        <v>0.32</v>
      </c>
      <c r="F23" s="74" t="s">
        <v>23</v>
      </c>
      <c r="G23" s="47"/>
      <c r="H23" s="22"/>
      <c r="I23" s="19"/>
    </row>
    <row r="24" spans="1:9" hidden="1" x14ac:dyDescent="0.3">
      <c r="A24" s="1"/>
      <c r="B24" s="94">
        <f>ROUND(IF(B22*B23-B29&lt;=0,0,IF(B22*B23-B29&gt;0,B22*B23-B29)),2)</f>
        <v>170</v>
      </c>
      <c r="C24" s="74" t="s">
        <v>24</v>
      </c>
      <c r="D24" s="53"/>
      <c r="E24" s="94">
        <f>ROUND(IF(E22*E23-E29&lt;=0,0,IF(E22*E23-E29&gt;0,E22*E23-E29)),2)</f>
        <v>320</v>
      </c>
      <c r="F24" s="74" t="s">
        <v>24</v>
      </c>
      <c r="G24" s="47"/>
      <c r="H24" s="18"/>
      <c r="I24" s="19"/>
    </row>
    <row r="25" spans="1:9" hidden="1" x14ac:dyDescent="0.3">
      <c r="A25" s="1"/>
      <c r="B25" s="94" t="e">
        <f>ROUND(B20*#REF!,2)</f>
        <v>#REF!</v>
      </c>
      <c r="C25" s="74" t="s">
        <v>25</v>
      </c>
      <c r="D25" s="53"/>
      <c r="E25" s="94" t="e">
        <f>ROUND(E20*#REF!,2)</f>
        <v>#REF!</v>
      </c>
      <c r="F25" s="74" t="s">
        <v>25</v>
      </c>
      <c r="G25" s="47"/>
      <c r="H25" s="18"/>
      <c r="I25" s="19"/>
    </row>
    <row r="26" spans="1:9" hidden="1" x14ac:dyDescent="0.3">
      <c r="A26" s="1"/>
      <c r="B26" s="94" t="e">
        <f>ROUND(IF(B25&gt;B24,B24,IF($B$20*#REF!&lt;B24,B25)),2)</f>
        <v>#REF!</v>
      </c>
      <c r="C26" s="74" t="s">
        <v>26</v>
      </c>
      <c r="D26" s="53"/>
      <c r="E26" s="94" t="e">
        <f>ROUND(IF(E25&gt;E24,E24,IF($E$20*#REF!&lt;E24,E25)),2)</f>
        <v>#REF!</v>
      </c>
      <c r="F26" s="74" t="s">
        <v>26</v>
      </c>
      <c r="G26" s="47"/>
      <c r="H26" s="18"/>
      <c r="I26" s="19"/>
    </row>
    <row r="27" spans="1:9" hidden="1" x14ac:dyDescent="0.3">
      <c r="A27" s="1"/>
      <c r="B27" s="94">
        <f>ROUND(B20*F6,2)</f>
        <v>0</v>
      </c>
      <c r="C27" s="74" t="s">
        <v>27</v>
      </c>
      <c r="D27" s="53"/>
      <c r="E27" s="94">
        <f>ROUND(E20*F6,2)</f>
        <v>0</v>
      </c>
      <c r="F27" s="74" t="s">
        <v>27</v>
      </c>
      <c r="G27" s="47"/>
      <c r="H27" s="18"/>
      <c r="I27" s="19"/>
    </row>
    <row r="28" spans="1:9" hidden="1" x14ac:dyDescent="0.3">
      <c r="A28" s="1"/>
      <c r="B28" s="94" t="e">
        <f>ROUND(IF(B27&gt;B24,B24,IF($B$20*#REF!&lt;B24,B27)),2)</f>
        <v>#REF!</v>
      </c>
      <c r="C28" s="74" t="s">
        <v>28</v>
      </c>
      <c r="D28" s="53"/>
      <c r="E28" s="94" t="e">
        <f>ROUND(IF(E27&gt;E24,E24,IF($E$20*#REF!&lt;E24,E27)),2)</f>
        <v>#REF!</v>
      </c>
      <c r="F28" s="74" t="s">
        <v>28</v>
      </c>
      <c r="G28" s="47"/>
      <c r="H28" s="18"/>
      <c r="I28" s="19"/>
    </row>
    <row r="29" spans="1:9" hidden="1" x14ac:dyDescent="0.3">
      <c r="A29" s="1"/>
      <c r="B29" s="60">
        <v>0</v>
      </c>
      <c r="C29" s="74" t="s">
        <v>29</v>
      </c>
      <c r="D29" s="53"/>
      <c r="E29" s="94">
        <f>$B$29</f>
        <v>0</v>
      </c>
      <c r="F29" s="74" t="s">
        <v>29</v>
      </c>
      <c r="G29" s="47"/>
      <c r="H29" s="18"/>
      <c r="I29" s="19"/>
    </row>
    <row r="30" spans="1:9" hidden="1" x14ac:dyDescent="0.3">
      <c r="A30" s="1"/>
      <c r="B30" s="95" t="e">
        <f>ROUND((B24-B26),0)</f>
        <v>#REF!</v>
      </c>
      <c r="C30" s="74" t="s">
        <v>30</v>
      </c>
      <c r="D30" s="47"/>
      <c r="E30" s="95" t="e">
        <f>ROUND((E24-E26),0)</f>
        <v>#REF!</v>
      </c>
      <c r="F30" s="74" t="s">
        <v>30</v>
      </c>
      <c r="G30" s="47"/>
      <c r="H30" s="15"/>
      <c r="I30" s="16"/>
    </row>
    <row r="31" spans="1:9" hidden="1" x14ac:dyDescent="0.3">
      <c r="A31" s="1"/>
      <c r="B31" s="96" t="e">
        <f>B15-B19-B28-B30</f>
        <v>#REF!</v>
      </c>
      <c r="C31" s="74" t="s">
        <v>31</v>
      </c>
      <c r="D31" s="57"/>
      <c r="E31" s="96" t="e">
        <f>E15-E19-E28-E30</f>
        <v>#REF!</v>
      </c>
      <c r="F31" s="74" t="s">
        <v>31</v>
      </c>
      <c r="G31" s="57"/>
      <c r="H31" s="23"/>
      <c r="I31" s="10"/>
    </row>
    <row r="32" spans="1:9" hidden="1" x14ac:dyDescent="0.3">
      <c r="A32" s="1"/>
      <c r="B32" s="95">
        <f>ROUND(B15*B6,2)</f>
        <v>0</v>
      </c>
      <c r="C32" s="74" t="s">
        <v>15</v>
      </c>
      <c r="D32" s="47"/>
      <c r="E32" s="95">
        <f>ROUND(E15*B6,2)</f>
        <v>0</v>
      </c>
      <c r="F32" s="74" t="s">
        <v>15</v>
      </c>
      <c r="G32" s="47"/>
      <c r="H32" s="15"/>
      <c r="I32" s="13"/>
    </row>
    <row r="33" spans="1:9" hidden="1" x14ac:dyDescent="0.3">
      <c r="A33" s="1"/>
      <c r="B33" s="95">
        <f>ROUND(B15*E8,2)</f>
        <v>0</v>
      </c>
      <c r="C33" s="74" t="s">
        <v>16</v>
      </c>
      <c r="D33" s="47"/>
      <c r="E33" s="95">
        <f>ROUND(E15*C6,2)</f>
        <v>0</v>
      </c>
      <c r="F33" s="74" t="s">
        <v>16</v>
      </c>
      <c r="G33" s="47"/>
      <c r="H33" s="15"/>
      <c r="I33" s="16"/>
    </row>
    <row r="34" spans="1:9" hidden="1" x14ac:dyDescent="0.3">
      <c r="A34" s="1"/>
      <c r="B34" s="95">
        <f>ROUND(B15*E6,2)</f>
        <v>0</v>
      </c>
      <c r="C34" s="74" t="s">
        <v>32</v>
      </c>
      <c r="D34" s="47"/>
      <c r="E34" s="95">
        <f>ROUND(E15*E6,2)</f>
        <v>0</v>
      </c>
      <c r="F34" s="74" t="s">
        <v>32</v>
      </c>
      <c r="G34" s="47"/>
      <c r="H34" s="15"/>
      <c r="I34" s="19"/>
    </row>
    <row r="35" spans="1:9" hidden="1" x14ac:dyDescent="0.3">
      <c r="A35" s="1"/>
      <c r="B35" s="95">
        <f>ROUND(B15*G6,2)</f>
        <v>0</v>
      </c>
      <c r="C35" s="74" t="s">
        <v>5</v>
      </c>
      <c r="D35" s="47"/>
      <c r="E35" s="95">
        <f>ROUND(E15*G6,2)</f>
        <v>0</v>
      </c>
      <c r="F35" s="74" t="s">
        <v>5</v>
      </c>
      <c r="G35" s="47"/>
      <c r="H35" s="15"/>
      <c r="I35" s="25"/>
    </row>
    <row r="36" spans="1:9" hidden="1" x14ac:dyDescent="0.3">
      <c r="A36" s="1"/>
      <c r="B36" s="95">
        <f>ROUND(B15*H6,2)</f>
        <v>0</v>
      </c>
      <c r="C36" s="74" t="s">
        <v>6</v>
      </c>
      <c r="D36" s="47"/>
      <c r="E36" s="95">
        <f>ROUND(E15*H6,2)</f>
        <v>0</v>
      </c>
      <c r="F36" s="74" t="s">
        <v>6</v>
      </c>
      <c r="G36" s="47"/>
      <c r="H36" s="15"/>
      <c r="I36" s="16"/>
    </row>
    <row r="37" spans="1:9" hidden="1" x14ac:dyDescent="0.3">
      <c r="A37" s="1"/>
      <c r="B37" s="97">
        <f>SUM(B32:B36)</f>
        <v>0</v>
      </c>
      <c r="C37" s="74" t="s">
        <v>33</v>
      </c>
      <c r="D37" s="47"/>
      <c r="E37" s="97">
        <f>SUM(E32:E36)</f>
        <v>0</v>
      </c>
      <c r="F37" s="74" t="s">
        <v>33</v>
      </c>
      <c r="G37" s="47"/>
      <c r="H37" s="23"/>
      <c r="I37" s="10"/>
    </row>
    <row r="38" spans="1:9" hidden="1" x14ac:dyDescent="0.3">
      <c r="A38" s="26"/>
      <c r="B38" s="95">
        <f>B19+B37</f>
        <v>0</v>
      </c>
      <c r="C38" s="74" t="s">
        <v>34</v>
      </c>
      <c r="D38" s="58"/>
      <c r="E38" s="99">
        <f>E19+E37</f>
        <v>0</v>
      </c>
      <c r="F38" s="74" t="s">
        <v>34</v>
      </c>
      <c r="G38" s="58"/>
      <c r="H38" s="15"/>
      <c r="I38" s="16"/>
    </row>
    <row r="39" spans="1:9" hidden="1" x14ac:dyDescent="0.3">
      <c r="A39" s="1"/>
      <c r="B39" s="98">
        <f>B15+B37</f>
        <v>1000</v>
      </c>
      <c r="C39" s="75" t="s">
        <v>35</v>
      </c>
      <c r="D39" s="76"/>
      <c r="E39" s="100">
        <f>E15+E37</f>
        <v>1000</v>
      </c>
      <c r="F39" s="75" t="s">
        <v>35</v>
      </c>
      <c r="G39" s="76"/>
      <c r="H39" s="15"/>
      <c r="I39" s="16"/>
    </row>
    <row r="40" spans="1:9" hidden="1" x14ac:dyDescent="0.3">
      <c r="A40" s="1"/>
      <c r="B40" s="3"/>
      <c r="C40" s="2"/>
      <c r="D40" s="2"/>
      <c r="E40" s="2"/>
      <c r="F40" s="2"/>
      <c r="G40" s="2"/>
      <c r="H40" s="2"/>
      <c r="I40" s="1"/>
    </row>
    <row r="41" spans="1:9" ht="15.6" x14ac:dyDescent="0.3">
      <c r="A41" s="1"/>
      <c r="B41" s="122" t="s">
        <v>64</v>
      </c>
      <c r="C41" s="122"/>
      <c r="D41" s="122"/>
      <c r="E41" s="122"/>
      <c r="F41" s="122"/>
      <c r="G41" s="122"/>
      <c r="H41" s="44"/>
      <c r="I41" s="44"/>
    </row>
    <row r="42" spans="1:9" ht="15" thickBot="1" x14ac:dyDescent="0.35">
      <c r="A42" s="4"/>
      <c r="B42" s="46"/>
      <c r="C42" s="47"/>
      <c r="D42" s="47"/>
      <c r="E42" s="47"/>
      <c r="F42" s="47"/>
      <c r="G42" s="47"/>
      <c r="H42" s="6"/>
      <c r="I42" s="7"/>
    </row>
    <row r="43" spans="1:9" ht="15" thickBot="1" x14ac:dyDescent="0.35">
      <c r="A43" s="4"/>
      <c r="B43" s="83">
        <v>1000</v>
      </c>
      <c r="C43" s="62" t="s">
        <v>14</v>
      </c>
      <c r="D43" s="63"/>
      <c r="E43" s="83">
        <v>1000</v>
      </c>
      <c r="F43" s="62" t="s">
        <v>14</v>
      </c>
      <c r="G43" s="47"/>
      <c r="H43" s="9"/>
      <c r="I43" s="10"/>
    </row>
    <row r="44" spans="1:9" hidden="1" x14ac:dyDescent="0.3">
      <c r="A44" s="28"/>
      <c r="B44" s="101">
        <f>ROUND(B43*B6,2)</f>
        <v>0</v>
      </c>
      <c r="C44" s="64" t="s">
        <v>15</v>
      </c>
      <c r="D44" s="65"/>
      <c r="E44" s="101">
        <f>ROUND(E43*B6,2)</f>
        <v>0</v>
      </c>
      <c r="F44" s="64" t="s">
        <v>15</v>
      </c>
      <c r="G44" s="50"/>
      <c r="H44" s="12"/>
      <c r="I44" s="13"/>
    </row>
    <row r="45" spans="1:9" hidden="1" x14ac:dyDescent="0.3">
      <c r="A45" s="1"/>
      <c r="B45" s="95">
        <f>ROUND(B43*C6,2)</f>
        <v>0</v>
      </c>
      <c r="C45" s="66" t="s">
        <v>16</v>
      </c>
      <c r="D45" s="63"/>
      <c r="E45" s="95">
        <f>ROUND(E43*C6,2)</f>
        <v>0</v>
      </c>
      <c r="F45" s="66" t="s">
        <v>16</v>
      </c>
      <c r="G45" s="47"/>
      <c r="H45" s="15"/>
      <c r="I45" s="16"/>
    </row>
    <row r="46" spans="1:9" hidden="1" x14ac:dyDescent="0.3">
      <c r="A46" s="29"/>
      <c r="B46" s="94">
        <f>ROUND(B43*D6,2)</f>
        <v>0</v>
      </c>
      <c r="C46" s="67" t="s">
        <v>17</v>
      </c>
      <c r="D46" s="68"/>
      <c r="E46" s="94">
        <f>ROUND(E43*D6,2)</f>
        <v>0</v>
      </c>
      <c r="F46" s="67" t="s">
        <v>17</v>
      </c>
      <c r="G46" s="47"/>
      <c r="H46" s="18"/>
      <c r="I46" s="19"/>
    </row>
    <row r="47" spans="1:9" hidden="1" x14ac:dyDescent="0.3">
      <c r="A47" s="29"/>
      <c r="B47" s="102">
        <f>B44+B45+B46</f>
        <v>0</v>
      </c>
      <c r="C47" s="69" t="s">
        <v>18</v>
      </c>
      <c r="D47" s="70"/>
      <c r="E47" s="102">
        <f>E44+E45+E46</f>
        <v>0</v>
      </c>
      <c r="F47" s="69" t="s">
        <v>19</v>
      </c>
      <c r="G47" s="56"/>
      <c r="H47" s="20"/>
      <c r="I47" s="21"/>
    </row>
    <row r="48" spans="1:9" x14ac:dyDescent="0.3">
      <c r="A48" s="29"/>
      <c r="B48" s="59">
        <v>0</v>
      </c>
      <c r="C48" s="67" t="s">
        <v>20</v>
      </c>
      <c r="D48" s="68"/>
      <c r="E48" s="94">
        <v>0</v>
      </c>
      <c r="F48" s="67" t="s">
        <v>20</v>
      </c>
      <c r="G48" s="47"/>
      <c r="H48" s="18"/>
      <c r="I48" s="19"/>
    </row>
    <row r="49" spans="1:9" hidden="1" x14ac:dyDescent="0.3">
      <c r="A49" s="29"/>
      <c r="B49" s="60">
        <v>0</v>
      </c>
      <c r="C49" s="67" t="s">
        <v>21</v>
      </c>
      <c r="D49" s="68"/>
      <c r="E49" s="94">
        <f>B49</f>
        <v>0</v>
      </c>
      <c r="F49" s="67" t="s">
        <v>21</v>
      </c>
      <c r="G49" s="47"/>
      <c r="H49" s="18"/>
      <c r="I49" s="19"/>
    </row>
    <row r="50" spans="1:9" x14ac:dyDescent="0.3">
      <c r="A50" s="29"/>
      <c r="B50" s="94">
        <f>ROUND((B43-B47-B49),0)</f>
        <v>1000</v>
      </c>
      <c r="C50" s="67" t="s">
        <v>22</v>
      </c>
      <c r="D50" s="68"/>
      <c r="E50" s="94">
        <f>ROUND((E43-E47-E49),0)</f>
        <v>1000</v>
      </c>
      <c r="F50" s="67" t="s">
        <v>22</v>
      </c>
      <c r="G50" s="47"/>
      <c r="H50" s="18"/>
      <c r="I50" s="19"/>
    </row>
    <row r="51" spans="1:9" x14ac:dyDescent="0.3">
      <c r="A51" s="29"/>
      <c r="B51" s="61">
        <v>0.12</v>
      </c>
      <c r="C51" s="67" t="s">
        <v>23</v>
      </c>
      <c r="D51" s="68"/>
      <c r="E51" s="61">
        <v>0.32</v>
      </c>
      <c r="F51" s="67" t="s">
        <v>23</v>
      </c>
      <c r="G51" s="47"/>
      <c r="H51" s="22"/>
      <c r="I51" s="19"/>
    </row>
    <row r="52" spans="1:9" x14ac:dyDescent="0.3">
      <c r="A52" s="29"/>
      <c r="B52" s="94">
        <f>ROUND(IF(B50*B51-B54&lt;=0,0,IF(B50*B51-B54&gt;0,B50*B51-B54)),2)</f>
        <v>120</v>
      </c>
      <c r="C52" s="67" t="s">
        <v>24</v>
      </c>
      <c r="D52" s="68"/>
      <c r="E52" s="94">
        <f>ROUND(IF(E50*E51-E54&lt;=0,0,IF(E50*E51-E54&gt;0,E50*E51-E54)),2)</f>
        <v>320</v>
      </c>
      <c r="F52" s="67" t="s">
        <v>24</v>
      </c>
      <c r="G52" s="47"/>
      <c r="H52" s="18"/>
      <c r="I52" s="19"/>
    </row>
    <row r="53" spans="1:9" x14ac:dyDescent="0.3">
      <c r="A53" s="29"/>
      <c r="B53" s="94">
        <f>ROUND(B48*G34,2)</f>
        <v>0</v>
      </c>
      <c r="C53" s="67" t="s">
        <v>27</v>
      </c>
      <c r="D53" s="68"/>
      <c r="E53" s="94">
        <f>ROUND(E48*G34,2)</f>
        <v>0</v>
      </c>
      <c r="F53" s="67" t="s">
        <v>27</v>
      </c>
      <c r="G53" s="47"/>
      <c r="H53" s="18"/>
      <c r="I53" s="19"/>
    </row>
    <row r="54" spans="1:9" x14ac:dyDescent="0.3">
      <c r="A54" s="29"/>
      <c r="B54" s="60">
        <v>0</v>
      </c>
      <c r="C54" s="67" t="s">
        <v>29</v>
      </c>
      <c r="D54" s="68"/>
      <c r="E54" s="94">
        <f>$B$29</f>
        <v>0</v>
      </c>
      <c r="F54" s="67" t="s">
        <v>29</v>
      </c>
      <c r="G54" s="47"/>
      <c r="H54" s="18"/>
      <c r="I54" s="19"/>
    </row>
    <row r="55" spans="1:9" x14ac:dyDescent="0.3">
      <c r="A55" s="1"/>
      <c r="B55" s="95">
        <f>ROUND((B52),0)</f>
        <v>120</v>
      </c>
      <c r="C55" s="66" t="s">
        <v>30</v>
      </c>
      <c r="D55" s="63"/>
      <c r="E55" s="95">
        <f>ROUND((E52),0)</f>
        <v>320</v>
      </c>
      <c r="F55" s="66" t="s">
        <v>30</v>
      </c>
      <c r="G55" s="47"/>
      <c r="H55" s="15"/>
      <c r="I55" s="16"/>
    </row>
    <row r="56" spans="1:9" x14ac:dyDescent="0.3">
      <c r="A56" s="1"/>
      <c r="B56" s="96">
        <f>B43-B47-B55</f>
        <v>880</v>
      </c>
      <c r="C56" s="71" t="s">
        <v>31</v>
      </c>
      <c r="D56" s="72"/>
      <c r="E56" s="96">
        <f>E43-E47-E55</f>
        <v>680</v>
      </c>
      <c r="F56" s="71" t="s">
        <v>31</v>
      </c>
      <c r="G56" s="57"/>
      <c r="H56" s="23"/>
      <c r="I56" s="10"/>
    </row>
    <row r="57" spans="1:9" hidden="1" x14ac:dyDescent="0.3">
      <c r="A57" s="1"/>
      <c r="B57" s="103">
        <f>ROUND(B43*B6,2)</f>
        <v>0</v>
      </c>
      <c r="C57" s="11" t="s">
        <v>15</v>
      </c>
      <c r="D57" s="5"/>
      <c r="E57" s="103">
        <f>ROUND(E43*B6,2)</f>
        <v>0</v>
      </c>
      <c r="F57" s="11" t="s">
        <v>15</v>
      </c>
      <c r="G57" s="5"/>
      <c r="H57" s="15"/>
      <c r="I57" s="13"/>
    </row>
    <row r="58" spans="1:9" hidden="1" x14ac:dyDescent="0.3">
      <c r="A58" s="1"/>
      <c r="B58" s="103">
        <f>ROUND(B43*F8,2)</f>
        <v>0</v>
      </c>
      <c r="C58" s="14" t="s">
        <v>16</v>
      </c>
      <c r="D58" s="5"/>
      <c r="E58" s="103">
        <f>ROUND(E43*F8,2)</f>
        <v>0</v>
      </c>
      <c r="F58" s="14" t="s">
        <v>16</v>
      </c>
      <c r="G58" s="5"/>
      <c r="H58" s="15"/>
      <c r="I58" s="16"/>
    </row>
    <row r="59" spans="1:9" hidden="1" x14ac:dyDescent="0.3">
      <c r="A59" s="1"/>
      <c r="B59" s="103">
        <f>ROUND(B43*E6,2)</f>
        <v>0</v>
      </c>
      <c r="C59" s="17" t="s">
        <v>32</v>
      </c>
      <c r="D59" s="5"/>
      <c r="E59" s="103">
        <f>ROUND(E43*E6,2)</f>
        <v>0</v>
      </c>
      <c r="F59" s="17" t="s">
        <v>32</v>
      </c>
      <c r="G59" s="5"/>
      <c r="H59" s="15"/>
      <c r="I59" s="19"/>
    </row>
    <row r="60" spans="1:9" hidden="1" x14ac:dyDescent="0.3">
      <c r="A60" s="1"/>
      <c r="B60" s="103">
        <f>ROUND(B43*G6,2)</f>
        <v>0</v>
      </c>
      <c r="C60" s="24" t="s">
        <v>5</v>
      </c>
      <c r="D60" s="5"/>
      <c r="E60" s="103">
        <f>ROUND(E43*G6,2)</f>
        <v>0</v>
      </c>
      <c r="F60" s="24" t="s">
        <v>5</v>
      </c>
      <c r="G60" s="5"/>
      <c r="H60" s="15"/>
      <c r="I60" s="25"/>
    </row>
    <row r="61" spans="1:9" hidden="1" x14ac:dyDescent="0.3">
      <c r="A61" s="1"/>
      <c r="B61" s="103">
        <f>ROUND(B43*H6,2)</f>
        <v>0</v>
      </c>
      <c r="C61" s="14" t="s">
        <v>6</v>
      </c>
      <c r="D61" s="5"/>
      <c r="E61" s="103">
        <f>ROUND(E43*H6,2)</f>
        <v>0</v>
      </c>
      <c r="F61" s="14" t="s">
        <v>6</v>
      </c>
      <c r="G61" s="5"/>
      <c r="H61" s="15"/>
      <c r="I61" s="16"/>
    </row>
    <row r="62" spans="1:9" hidden="1" x14ac:dyDescent="0.3">
      <c r="A62" s="30"/>
      <c r="B62" s="104">
        <f>SUM(B57:B61)</f>
        <v>0</v>
      </c>
      <c r="C62" s="8" t="s">
        <v>33</v>
      </c>
      <c r="D62" s="5"/>
      <c r="E62" s="104">
        <f>SUM(E57:E61)</f>
        <v>0</v>
      </c>
      <c r="F62" s="8" t="s">
        <v>33</v>
      </c>
      <c r="G62" s="5"/>
      <c r="H62" s="23"/>
      <c r="I62" s="10"/>
    </row>
    <row r="63" spans="1:9" hidden="1" x14ac:dyDescent="0.3">
      <c r="A63" s="1"/>
      <c r="B63" s="103">
        <f>B47+B62</f>
        <v>0</v>
      </c>
      <c r="C63" s="14" t="s">
        <v>34</v>
      </c>
      <c r="D63" s="27"/>
      <c r="E63" s="105">
        <f>E47+E62</f>
        <v>0</v>
      </c>
      <c r="F63" s="14" t="s">
        <v>34</v>
      </c>
      <c r="G63" s="27"/>
      <c r="H63" s="15"/>
      <c r="I63" s="16"/>
    </row>
    <row r="64" spans="1:9" hidden="1" x14ac:dyDescent="0.3">
      <c r="A64" s="1"/>
      <c r="B64" s="103">
        <f>B43+B62</f>
        <v>1000</v>
      </c>
      <c r="C64" s="14" t="s">
        <v>35</v>
      </c>
      <c r="D64" s="5"/>
      <c r="E64" s="106">
        <f>E43+E62</f>
        <v>1000</v>
      </c>
      <c r="F64" s="14" t="s">
        <v>35</v>
      </c>
      <c r="G64" s="5"/>
      <c r="H64" s="15"/>
      <c r="I64" s="16"/>
    </row>
  </sheetData>
  <sheetProtection algorithmName="SHA-512" hashValue="WkvP6k12DZpNnlaMbfwJ4IikriVp9YYiWaxUnHtsw5KPydYogpn4EC0FGG89knx+S+64IeRiNsq3wglkU53gRw==" saltValue="6rcS/T9wYrgtv3bMyhfeOQ==" spinCount="100000" sheet="1" objects="1" scenarios="1"/>
  <protectedRanges>
    <protectedRange sqref="E43" name="Rozstęp4"/>
    <protectedRange sqref="B43" name="Rozstęp3"/>
    <protectedRange sqref="E15" name="Rozstęp2"/>
    <protectedRange sqref="B15" name="Rozstęp1"/>
  </protectedRanges>
  <mergeCells count="5">
    <mergeCell ref="A1:O1"/>
    <mergeCell ref="A2:O2"/>
    <mergeCell ref="A4:H4"/>
    <mergeCell ref="B13:D13"/>
    <mergeCell ref="B41:G41"/>
  </mergeCells>
  <pageMargins left="0.7" right="0.7" top="0.75" bottom="0.75" header="0.3" footer="0.3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showGridLines="0" zoomScaleNormal="100" workbookViewId="0">
      <selection activeCell="A19" sqref="A19"/>
    </sheetView>
  </sheetViews>
  <sheetFormatPr defaultRowHeight="14.4" x14ac:dyDescent="0.3"/>
  <cols>
    <col min="1" max="1" width="33.77734375" customWidth="1"/>
    <col min="2" max="2" width="12.109375" bestFit="1" customWidth="1"/>
    <col min="3" max="3" width="19.44140625" bestFit="1" customWidth="1"/>
  </cols>
  <sheetData>
    <row r="1" spans="1:3" ht="13.05" customHeight="1" x14ac:dyDescent="0.3"/>
    <row r="2" spans="1:3" hidden="1" x14ac:dyDescent="0.3"/>
    <row r="3" spans="1:3" ht="34.200000000000003" customHeight="1" x14ac:dyDescent="0.3">
      <c r="A3" s="123" t="s">
        <v>65</v>
      </c>
      <c r="B3" s="124"/>
      <c r="C3" s="124"/>
    </row>
    <row r="4" spans="1:3" ht="15" thickBot="1" x14ac:dyDescent="0.35"/>
    <row r="5" spans="1:3" ht="16.2" thickBot="1" x14ac:dyDescent="0.35">
      <c r="A5" s="85" t="s">
        <v>57</v>
      </c>
      <c r="B5" s="112">
        <v>1</v>
      </c>
    </row>
    <row r="6" spans="1:3" ht="16.2" thickBot="1" x14ac:dyDescent="0.35">
      <c r="A6" s="85" t="s">
        <v>58</v>
      </c>
      <c r="B6" s="113">
        <v>44743</v>
      </c>
    </row>
    <row r="8" spans="1:3" ht="15.6" x14ac:dyDescent="0.3">
      <c r="A8" s="85" t="s">
        <v>59</v>
      </c>
      <c r="B8" s="114"/>
      <c r="C8" s="114"/>
    </row>
    <row r="9" spans="1:3" ht="31.2" x14ac:dyDescent="0.3">
      <c r="A9" s="85" t="s">
        <v>60</v>
      </c>
      <c r="B9" s="85" t="s">
        <v>61</v>
      </c>
      <c r="C9" s="85" t="s">
        <v>62</v>
      </c>
    </row>
    <row r="10" spans="1:3" x14ac:dyDescent="0.3">
      <c r="A10" s="115">
        <f>B6</f>
        <v>44743</v>
      </c>
      <c r="B10" s="116">
        <f>IF(B5=1,20,IF(B5=2,31,IF(B5=3,33,IF(B5=4,35,IF(B5=5,37,IF(B5&gt;5,37))))))</f>
        <v>20</v>
      </c>
      <c r="C10" s="115">
        <f>A10+(B10*7)-1</f>
        <v>44882</v>
      </c>
    </row>
    <row r="11" spans="1:3" s="111" customFormat="1" x14ac:dyDescent="0.3">
      <c r="A11" s="109"/>
      <c r="B11" s="6"/>
      <c r="C11" s="110"/>
    </row>
    <row r="12" spans="1:3" ht="15.6" x14ac:dyDescent="0.3">
      <c r="A12" s="85" t="s">
        <v>63</v>
      </c>
      <c r="B12" s="85"/>
      <c r="C12" s="85"/>
    </row>
    <row r="13" spans="1:3" ht="31.2" x14ac:dyDescent="0.3">
      <c r="A13" s="85" t="s">
        <v>60</v>
      </c>
      <c r="B13" s="85" t="s">
        <v>61</v>
      </c>
      <c r="C13" s="85" t="s">
        <v>62</v>
      </c>
    </row>
    <row r="14" spans="1:3" x14ac:dyDescent="0.3">
      <c r="A14" s="115">
        <f>C10+1</f>
        <v>44883</v>
      </c>
      <c r="B14" s="116">
        <f>IF(B5=1,32,34)</f>
        <v>32</v>
      </c>
      <c r="C14" s="115">
        <f>A14+(B14*7)-1</f>
        <v>45106</v>
      </c>
    </row>
  </sheetData>
  <sheetProtection algorithmName="SHA-512" hashValue="eh3HoE3RyYGLSmm+MLUu2zohtO8CUv69BH12a3wqEC6A7zudCyb9bBmBzDPfhhLwPsCsvujiJ5DPZ7hHMWUVHg==" saltValue="65p1QcBkVp6cGwXLYGXchg==" spinCount="100000" sheet="1" objects="1" scenarios="1"/>
  <protectedRanges>
    <protectedRange sqref="B6" name="Rozstęp2"/>
    <protectedRange sqref="B5" name="Rozstęp1"/>
  </protectedRanges>
  <mergeCells count="1">
    <mergeCell ref="A3:C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showGridLines="0" workbookViewId="0">
      <selection activeCell="C11" sqref="C11"/>
    </sheetView>
  </sheetViews>
  <sheetFormatPr defaultRowHeight="14.4" x14ac:dyDescent="0.3"/>
  <cols>
    <col min="1" max="1" width="37.109375" bestFit="1" customWidth="1"/>
    <col min="2" max="2" width="28.44140625" customWidth="1"/>
    <col min="3" max="3" width="19.109375" style="36" customWidth="1"/>
    <col min="4" max="4" width="8.88671875" style="117"/>
    <col min="5" max="5" width="13.44140625" style="118" customWidth="1"/>
    <col min="6" max="6" width="22.109375" style="118" customWidth="1"/>
    <col min="7" max="7" width="12.21875" style="118" customWidth="1"/>
    <col min="8" max="8" width="16" style="118" customWidth="1"/>
    <col min="9" max="9" width="19.109375" style="118" customWidth="1"/>
    <col min="10" max="10" width="12.5546875" style="118" customWidth="1"/>
    <col min="11" max="11" width="11" style="118" customWidth="1"/>
    <col min="12" max="15" width="8.88671875" style="117"/>
  </cols>
  <sheetData>
    <row r="1" spans="1:11" ht="15" thickBot="1" x14ac:dyDescent="0.35">
      <c r="G1" s="118">
        <v>2018</v>
      </c>
      <c r="H1" s="118">
        <v>2019</v>
      </c>
      <c r="I1" s="118">
        <v>2020</v>
      </c>
      <c r="J1" s="118">
        <v>2021</v>
      </c>
      <c r="K1" s="118">
        <v>2022</v>
      </c>
    </row>
    <row r="2" spans="1:11" ht="31.8" thickBot="1" x14ac:dyDescent="0.35">
      <c r="A2" s="85" t="s">
        <v>36</v>
      </c>
      <c r="B2" s="84"/>
      <c r="C2" s="86">
        <v>6000</v>
      </c>
      <c r="E2" s="118">
        <v>2018</v>
      </c>
      <c r="F2" s="118" t="s">
        <v>37</v>
      </c>
      <c r="G2" s="118">
        <v>21</v>
      </c>
      <c r="H2" s="118">
        <v>22</v>
      </c>
      <c r="I2" s="118">
        <v>21</v>
      </c>
      <c r="J2" s="118">
        <v>19</v>
      </c>
      <c r="K2" s="118">
        <v>19</v>
      </c>
    </row>
    <row r="3" spans="1:11" ht="16.2" thickBot="1" x14ac:dyDescent="0.35">
      <c r="A3" s="85" t="s">
        <v>38</v>
      </c>
      <c r="B3" s="85" t="s">
        <v>39</v>
      </c>
      <c r="C3" s="87">
        <v>2021</v>
      </c>
      <c r="E3" s="118">
        <v>2019</v>
      </c>
      <c r="F3" s="118" t="s">
        <v>40</v>
      </c>
      <c r="G3" s="118">
        <v>20</v>
      </c>
      <c r="H3" s="118">
        <v>20</v>
      </c>
      <c r="I3" s="118">
        <v>20</v>
      </c>
      <c r="J3" s="118">
        <v>20</v>
      </c>
      <c r="K3" s="118">
        <v>20</v>
      </c>
    </row>
    <row r="4" spans="1:11" ht="16.2" thickBot="1" x14ac:dyDescent="0.35">
      <c r="A4" s="85"/>
      <c r="B4" s="85" t="s">
        <v>41</v>
      </c>
      <c r="C4" s="88" t="s">
        <v>37</v>
      </c>
      <c r="E4" s="118">
        <v>2020</v>
      </c>
      <c r="F4" s="118" t="s">
        <v>42</v>
      </c>
      <c r="G4" s="118">
        <v>22</v>
      </c>
      <c r="H4" s="118">
        <v>21</v>
      </c>
      <c r="I4" s="118">
        <v>22</v>
      </c>
      <c r="J4" s="118">
        <v>23</v>
      </c>
      <c r="K4" s="118">
        <v>23</v>
      </c>
    </row>
    <row r="5" spans="1:11" ht="16.2" thickBot="1" x14ac:dyDescent="0.35">
      <c r="A5" s="85"/>
      <c r="B5" s="85" t="s">
        <v>43</v>
      </c>
      <c r="C5" s="107">
        <f>IFERROR(INDEX(G1:K13,MATCH($C$4,F1:F13,0),MATCH($C$3,$G1:$K1,0)),0)*8</f>
        <v>152</v>
      </c>
      <c r="E5" s="118">
        <v>2021</v>
      </c>
      <c r="F5" s="118" t="s">
        <v>44</v>
      </c>
      <c r="G5" s="118">
        <v>20</v>
      </c>
      <c r="H5" s="118">
        <v>21</v>
      </c>
      <c r="I5" s="118">
        <v>21</v>
      </c>
      <c r="J5" s="118">
        <v>21</v>
      </c>
      <c r="K5" s="118">
        <v>20</v>
      </c>
    </row>
    <row r="6" spans="1:11" ht="16.2" thickBot="1" x14ac:dyDescent="0.35">
      <c r="A6" s="85" t="s">
        <v>45</v>
      </c>
      <c r="B6" s="84"/>
      <c r="C6" s="108">
        <f>ROUND(C2/C5,2)</f>
        <v>39.47</v>
      </c>
      <c r="E6" s="118">
        <v>2022</v>
      </c>
      <c r="F6" s="118" t="s">
        <v>46</v>
      </c>
      <c r="G6" s="118">
        <v>20</v>
      </c>
      <c r="H6" s="118">
        <v>21</v>
      </c>
      <c r="I6" s="118">
        <v>20</v>
      </c>
      <c r="J6" s="118">
        <v>19</v>
      </c>
      <c r="K6" s="118">
        <v>21</v>
      </c>
    </row>
    <row r="7" spans="1:11" ht="31.8" thickBot="1" x14ac:dyDescent="0.35">
      <c r="A7" s="85" t="s">
        <v>47</v>
      </c>
      <c r="B7" s="84"/>
      <c r="C7" s="89">
        <v>40</v>
      </c>
      <c r="F7" s="118" t="s">
        <v>48</v>
      </c>
      <c r="G7" s="118">
        <v>21</v>
      </c>
      <c r="H7" s="118">
        <v>19</v>
      </c>
      <c r="I7" s="118">
        <v>21</v>
      </c>
      <c r="J7" s="118">
        <v>21</v>
      </c>
      <c r="K7" s="118">
        <v>21</v>
      </c>
    </row>
    <row r="8" spans="1:11" ht="15.6" x14ac:dyDescent="0.3">
      <c r="A8" s="85" t="s">
        <v>49</v>
      </c>
      <c r="B8" s="84"/>
      <c r="C8" s="108">
        <f>C6*C7</f>
        <v>1578.8</v>
      </c>
      <c r="F8" s="118" t="s">
        <v>50</v>
      </c>
      <c r="G8" s="118">
        <v>22</v>
      </c>
      <c r="H8" s="118">
        <v>23</v>
      </c>
      <c r="I8" s="118">
        <v>23</v>
      </c>
      <c r="J8" s="118">
        <v>22</v>
      </c>
      <c r="K8" s="118">
        <v>21</v>
      </c>
    </row>
    <row r="9" spans="1:11" ht="31.2" x14ac:dyDescent="0.3">
      <c r="A9" s="85" t="s">
        <v>51</v>
      </c>
      <c r="B9" s="84"/>
      <c r="C9" s="108">
        <f>C2-C8</f>
        <v>4421.2</v>
      </c>
      <c r="F9" s="118" t="s">
        <v>52</v>
      </c>
      <c r="G9" s="118">
        <v>22</v>
      </c>
      <c r="H9" s="118">
        <v>21</v>
      </c>
      <c r="I9" s="118">
        <v>20</v>
      </c>
      <c r="J9" s="118">
        <v>22</v>
      </c>
      <c r="K9" s="118">
        <v>22</v>
      </c>
    </row>
    <row r="10" spans="1:11" x14ac:dyDescent="0.3">
      <c r="F10" s="118" t="s">
        <v>53</v>
      </c>
      <c r="G10" s="118">
        <v>20</v>
      </c>
      <c r="H10" s="118">
        <v>21</v>
      </c>
      <c r="I10" s="118">
        <v>22</v>
      </c>
      <c r="J10" s="118">
        <v>22</v>
      </c>
      <c r="K10" s="118">
        <v>22</v>
      </c>
    </row>
    <row r="11" spans="1:11" x14ac:dyDescent="0.3">
      <c r="F11" s="118" t="s">
        <v>54</v>
      </c>
      <c r="G11" s="118">
        <v>23</v>
      </c>
      <c r="H11" s="118">
        <v>23</v>
      </c>
      <c r="I11" s="118">
        <v>22</v>
      </c>
      <c r="J11" s="118">
        <v>21</v>
      </c>
      <c r="K11" s="118">
        <v>21</v>
      </c>
    </row>
    <row r="12" spans="1:11" x14ac:dyDescent="0.3">
      <c r="F12" s="118" t="s">
        <v>55</v>
      </c>
      <c r="G12" s="118">
        <v>20</v>
      </c>
      <c r="H12" s="118">
        <v>19</v>
      </c>
      <c r="I12" s="118">
        <v>20</v>
      </c>
      <c r="J12" s="118">
        <v>20</v>
      </c>
      <c r="K12" s="118">
        <v>20</v>
      </c>
    </row>
    <row r="13" spans="1:11" x14ac:dyDescent="0.3">
      <c r="F13" s="118" t="s">
        <v>56</v>
      </c>
      <c r="G13" s="118">
        <v>19</v>
      </c>
      <c r="H13" s="118">
        <v>20</v>
      </c>
      <c r="I13" s="118">
        <v>21</v>
      </c>
      <c r="J13" s="118">
        <v>22</v>
      </c>
      <c r="K13" s="118">
        <v>21</v>
      </c>
    </row>
  </sheetData>
  <sheetProtection algorithmName="SHA-512" hashValue="zMj2SV0Ujz3/oqcQpHvhP6YMcsMTqOk6WSmY603kOU1puAfrcHF1SaY1tgBnIW/2aRrmgEUkz5pHtXmho5Q5/Q==" saltValue="+Z/P7JjS2UzWG9KZRbh+rg==" spinCount="100000" sheet="1" objects="1" scenarios="1"/>
  <protectedRanges>
    <protectedRange sqref="C7" name="Rozstęp5"/>
    <protectedRange sqref="C5" name="Rozstęp4"/>
    <protectedRange sqref="C4" name="Rozstęp3"/>
    <protectedRange sqref="C3" name="Rozstęp2"/>
    <protectedRange sqref="C2" name="Rozstęp1"/>
  </protectedRanges>
  <dataValidations count="2">
    <dataValidation type="list" allowBlank="1" showInputMessage="1" showErrorMessage="1" sqref="C4" xr:uid="{00000000-0002-0000-0200-000000000000}">
      <formula1>$F$2:$F$13</formula1>
    </dataValidation>
    <dataValidation type="list" allowBlank="1" showInputMessage="1" showErrorMessage="1" sqref="C3" xr:uid="{00000000-0002-0000-0200-000001000000}">
      <formula1>$E$2:$E$6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Zasiłek Macierzyński</vt:lpstr>
      <vt:lpstr>Kalkulator Okresów</vt:lpstr>
      <vt:lpstr>Wynagrodzenie za część m-ca</vt:lpstr>
    </vt:vector>
  </TitlesOfParts>
  <Company>Grant Thornton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Kalinowski Jacek</dc:creator>
  <cp:lastModifiedBy>Kalinowski Jacek</cp:lastModifiedBy>
  <dcterms:created xsi:type="dcterms:W3CDTF">2020-03-23T09:36:27Z</dcterms:created>
  <dcterms:modified xsi:type="dcterms:W3CDTF">2022-08-10T06:44:09Z</dcterms:modified>
</cp:coreProperties>
</file>